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520" windowHeight="9810"/>
  </bookViews>
  <sheets>
    <sheet name="Прил. 3" sheetId="1" r:id="rId1"/>
    <sheet name="Прил. 2" sheetId="2" r:id="rId2"/>
  </sheets>
  <externalReferences>
    <externalReference r:id="rId3"/>
    <externalReference r:id="rId4"/>
  </externalReferences>
  <definedNames>
    <definedName name="anscount" hidden="1">1</definedName>
    <definedName name="god">[1]Титульный!$F$9</definedName>
    <definedName name="org">[1]Титульный!$F$11</definedName>
    <definedName name="P19_T1_Protect" hidden="1">P5_T1_Protect,P6_T1_Protect,P7_T1_Protect,P8_T1_Protect,P9_T1_Protect,P10_T1_Protect,P11_T1_Protect,P12_T1_Protect,P13_T1_Protect,P14_T1_Protect</definedName>
    <definedName name="PROT_22">P3_PROT_22,P4_PROT_22,P5_PROT_22</definedName>
    <definedName name="region_name">[1]Титульный!$F$7</definedName>
    <definedName name="regionException_flag">[1]TEHSHEET!$E$2</definedName>
    <definedName name="SAPBEXrevision" hidden="1">1</definedName>
    <definedName name="SAPBEXsysID" hidden="1">"BW2"</definedName>
    <definedName name="SAPBEXwbID" hidden="1">"479GSPMTNK9HM4ZSIVE5K2SH6"</definedName>
    <definedName name="version">[1]Инструкция!$B$3</definedName>
    <definedName name="year_list">[1]TEHSHEET!$B$2:$B$10</definedName>
    <definedName name="_xlnm.Print_Area" localSheetId="0">'Прил. 3'!$A$1:$AM$57</definedName>
  </definedNames>
  <calcPr calcId="125725" refMode="R1C1"/>
</workbook>
</file>

<file path=xl/calcChain.xml><?xml version="1.0" encoding="utf-8"?>
<calcChain xmlns="http://schemas.openxmlformats.org/spreadsheetml/2006/main">
  <c r="AJ23" i="1"/>
  <c r="AL34"/>
  <c r="AD29" i="2"/>
  <c r="AB29"/>
  <c r="AC29"/>
  <c r="AJ26" i="1"/>
  <c r="AJ34"/>
  <c r="AJ17"/>
  <c r="AM27"/>
  <c r="AL27"/>
  <c r="AM26"/>
  <c r="AI14"/>
  <c r="AJ14"/>
  <c r="AL14"/>
  <c r="AL13"/>
  <c r="AA12" i="2"/>
  <c r="AE21"/>
  <c r="AD21"/>
  <c r="AA9"/>
  <c r="AA8" s="1"/>
  <c r="AA19" s="1"/>
  <c r="AE29"/>
  <c r="AB8"/>
  <c r="AE19"/>
  <c r="V41"/>
  <c r="Q46"/>
  <c r="V45"/>
  <c r="Q47"/>
  <c r="AA28"/>
  <c r="S28"/>
  <c r="N28"/>
  <c r="I28"/>
  <c r="D28"/>
  <c r="AA27"/>
  <c r="S27"/>
  <c r="N27"/>
  <c r="I27"/>
  <c r="D27"/>
  <c r="AA26"/>
  <c r="S26"/>
  <c r="N26"/>
  <c r="I26"/>
  <c r="D26"/>
  <c r="AA25"/>
  <c r="S25"/>
  <c r="N25"/>
  <c r="I25"/>
  <c r="D25"/>
  <c r="AA24"/>
  <c r="S24"/>
  <c r="N24"/>
  <c r="I24"/>
  <c r="D24"/>
  <c r="AA22"/>
  <c r="N22"/>
  <c r="I22"/>
  <c r="D22"/>
  <c r="AA20"/>
  <c r="S20"/>
  <c r="N20"/>
  <c r="I20"/>
  <c r="D20"/>
  <c r="X18"/>
  <c r="Z18"/>
  <c r="N18"/>
  <c r="I18"/>
  <c r="H18"/>
  <c r="G18"/>
  <c r="F18"/>
  <c r="AA17"/>
  <c r="S17"/>
  <c r="N17"/>
  <c r="I17"/>
  <c r="D17"/>
  <c r="AA16"/>
  <c r="N16"/>
  <c r="N8"/>
  <c r="I16"/>
  <c r="D16"/>
  <c r="AA15"/>
  <c r="S15"/>
  <c r="S19"/>
  <c r="N15"/>
  <c r="I15"/>
  <c r="D15"/>
  <c r="D8"/>
  <c r="W22"/>
  <c r="S22"/>
  <c r="R19"/>
  <c r="AC9"/>
  <c r="T9"/>
  <c r="P29"/>
  <c r="M9"/>
  <c r="L9"/>
  <c r="L8"/>
  <c r="K9"/>
  <c r="K8"/>
  <c r="J9"/>
  <c r="J8"/>
  <c r="H9"/>
  <c r="G9"/>
  <c r="F9"/>
  <c r="E9"/>
  <c r="V29"/>
  <c r="U29"/>
  <c r="Q19"/>
  <c r="Q29"/>
  <c r="M8"/>
  <c r="M21"/>
  <c r="M29"/>
  <c r="I8"/>
  <c r="I19"/>
  <c r="H8"/>
  <c r="H19"/>
  <c r="G8"/>
  <c r="G21"/>
  <c r="G29"/>
  <c r="F8"/>
  <c r="F21"/>
  <c r="F29"/>
  <c r="E8"/>
  <c r="E21"/>
  <c r="E29"/>
  <c r="E8" i="1"/>
  <c r="F8"/>
  <c r="G8"/>
  <c r="H8"/>
  <c r="I8"/>
  <c r="J8"/>
  <c r="K8"/>
  <c r="L8"/>
  <c r="M8"/>
  <c r="N8"/>
  <c r="O8"/>
  <c r="P8"/>
  <c r="Q8"/>
  <c r="R8"/>
  <c r="S8"/>
  <c r="T8"/>
  <c r="U8"/>
  <c r="V8"/>
  <c r="W8"/>
  <c r="X8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F13"/>
  <c r="I13"/>
  <c r="I26"/>
  <c r="I34"/>
  <c r="J13"/>
  <c r="N13"/>
  <c r="N26"/>
  <c r="N34"/>
  <c r="P13"/>
  <c r="S13"/>
  <c r="U13"/>
  <c r="U26"/>
  <c r="U34"/>
  <c r="X13"/>
  <c r="Z34"/>
  <c r="AD24"/>
  <c r="F14"/>
  <c r="G14"/>
  <c r="G13"/>
  <c r="H14"/>
  <c r="H13"/>
  <c r="H24"/>
  <c r="I14"/>
  <c r="K14"/>
  <c r="K13"/>
  <c r="L14"/>
  <c r="L13"/>
  <c r="M14"/>
  <c r="M13"/>
  <c r="M24"/>
  <c r="N14"/>
  <c r="Z14"/>
  <c r="AA14"/>
  <c r="AA24"/>
  <c r="AB24"/>
  <c r="AE14"/>
  <c r="AF14"/>
  <c r="AF24"/>
  <c r="AG24"/>
  <c r="S18"/>
  <c r="X18"/>
  <c r="AC24"/>
  <c r="AH24"/>
  <c r="AM24"/>
  <c r="S19"/>
  <c r="X19"/>
  <c r="E20"/>
  <c r="J20"/>
  <c r="O20"/>
  <c r="T20"/>
  <c r="Y20"/>
  <c r="AD20"/>
  <c r="AI20"/>
  <c r="E21"/>
  <c r="J21"/>
  <c r="O21"/>
  <c r="T21"/>
  <c r="Y21"/>
  <c r="AD21"/>
  <c r="AI21"/>
  <c r="E22"/>
  <c r="E13"/>
  <c r="J22"/>
  <c r="Q22"/>
  <c r="O22"/>
  <c r="R22"/>
  <c r="R13"/>
  <c r="V22"/>
  <c r="V13"/>
  <c r="W22"/>
  <c r="W13"/>
  <c r="Y22"/>
  <c r="Y24"/>
  <c r="AD22"/>
  <c r="AI22"/>
  <c r="AI24"/>
  <c r="AR22"/>
  <c r="E23"/>
  <c r="J23"/>
  <c r="Q23"/>
  <c r="O23"/>
  <c r="R23"/>
  <c r="V23"/>
  <c r="W23"/>
  <c r="X23"/>
  <c r="I24"/>
  <c r="N24"/>
  <c r="P24"/>
  <c r="S24"/>
  <c r="U24"/>
  <c r="X24"/>
  <c r="Z24"/>
  <c r="AJ24"/>
  <c r="AK24"/>
  <c r="AL24"/>
  <c r="E25"/>
  <c r="J25"/>
  <c r="O25"/>
  <c r="T25"/>
  <c r="Y25"/>
  <c r="AD25"/>
  <c r="AI25"/>
  <c r="H26"/>
  <c r="H34"/>
  <c r="M26"/>
  <c r="M34"/>
  <c r="P26"/>
  <c r="Q26"/>
  <c r="R26"/>
  <c r="S26"/>
  <c r="S27"/>
  <c r="O27"/>
  <c r="V26"/>
  <c r="W26"/>
  <c r="X26"/>
  <c r="AA34"/>
  <c r="E27"/>
  <c r="J27"/>
  <c r="X27"/>
  <c r="AQ24"/>
  <c r="AQ26"/>
  <c r="E29"/>
  <c r="E31"/>
  <c r="E32"/>
  <c r="R32"/>
  <c r="O32"/>
  <c r="W32"/>
  <c r="T32"/>
  <c r="Y32"/>
  <c r="AD32"/>
  <c r="AI32"/>
  <c r="AQ5"/>
  <c r="E33"/>
  <c r="P34"/>
  <c r="Q34"/>
  <c r="V34"/>
  <c r="AB34"/>
  <c r="AC34"/>
  <c r="AF34"/>
  <c r="AG34"/>
  <c r="AH34"/>
  <c r="AK34"/>
  <c r="AM34"/>
  <c r="Z37"/>
  <c r="Z38"/>
  <c r="Z39"/>
  <c r="AE41"/>
  <c r="AC42"/>
  <c r="Z45"/>
  <c r="Z46"/>
  <c r="D47"/>
  <c r="Z47"/>
  <c r="Z48"/>
  <c r="AC49"/>
  <c r="O29" i="2"/>
  <c r="O19"/>
  <c r="P19"/>
  <c r="R29"/>
  <c r="T29"/>
  <c r="T19"/>
  <c r="W19"/>
  <c r="E19"/>
  <c r="M19"/>
  <c r="U19"/>
  <c r="AB19"/>
  <c r="F19"/>
  <c r="V19"/>
  <c r="AC19"/>
  <c r="G19"/>
  <c r="L24" i="1"/>
  <c r="L26"/>
  <c r="L34"/>
  <c r="G24"/>
  <c r="G26"/>
  <c r="G34"/>
  <c r="K24"/>
  <c r="K26"/>
  <c r="K34"/>
  <c r="F24"/>
  <c r="F26"/>
  <c r="F34"/>
  <c r="X34"/>
  <c r="T27"/>
  <c r="O13"/>
  <c r="AE24"/>
  <c r="AE34"/>
  <c r="Q13"/>
  <c r="Q24"/>
  <c r="W29" i="2"/>
  <c r="N21"/>
  <c r="W34" i="1"/>
  <c r="O24"/>
  <c r="V24"/>
  <c r="R34"/>
  <c r="T23"/>
  <c r="W24"/>
  <c r="R24"/>
  <c r="S34"/>
  <c r="T22"/>
  <c r="T13"/>
  <c r="T24"/>
  <c r="K19" i="2"/>
  <c r="K21"/>
  <c r="K29"/>
  <c r="J19"/>
  <c r="J21"/>
  <c r="J29"/>
  <c r="L21"/>
  <c r="L29"/>
  <c r="L19"/>
  <c r="D18"/>
  <c r="D19"/>
  <c r="H21"/>
  <c r="H29"/>
  <c r="AD19"/>
  <c r="N19"/>
  <c r="AA21" l="1"/>
</calcChain>
</file>

<file path=xl/sharedStrings.xml><?xml version="1.0" encoding="utf-8"?>
<sst xmlns="http://schemas.openxmlformats.org/spreadsheetml/2006/main" count="284" uniqueCount="102">
  <si>
    <t>тел.260-40-10</t>
  </si>
  <si>
    <t>СН2</t>
  </si>
  <si>
    <t>НН</t>
  </si>
  <si>
    <t>СН1</t>
  </si>
  <si>
    <t>2016 план</t>
  </si>
  <si>
    <t>потери</t>
  </si>
  <si>
    <t>2015 факт</t>
  </si>
  <si>
    <t>МВТ</t>
  </si>
  <si>
    <t>L5</t>
  </si>
  <si>
    <t>проверка</t>
  </si>
  <si>
    <t>5.</t>
  </si>
  <si>
    <t>L4.4</t>
  </si>
  <si>
    <t>сальдо переток в сопредельные регионы</t>
  </si>
  <si>
    <t>4.4.</t>
  </si>
  <si>
    <t>L4.3</t>
  </si>
  <si>
    <t>в другие организации</t>
  </si>
  <si>
    <t>4.3.</t>
  </si>
  <si>
    <t>L4.2</t>
  </si>
  <si>
    <t>Заявленная (расчетная) мощность потр. опт. рынка</t>
  </si>
  <si>
    <t>4.2.</t>
  </si>
  <si>
    <t>L4.1.2</t>
  </si>
  <si>
    <t>потребителям присоединенным к сетям МСК (последняя миля)</t>
  </si>
  <si>
    <t>L4.1.1</t>
  </si>
  <si>
    <t>потребителям, присоединенным к центру питания на генераторном напряжении</t>
  </si>
  <si>
    <t>из них:</t>
  </si>
  <si>
    <t>L4.1</t>
  </si>
  <si>
    <t>в т.ч. Заявленная (расчетная) мощность собств. потр.</t>
  </si>
  <si>
    <t>4.1.</t>
  </si>
  <si>
    <t>L4</t>
  </si>
  <si>
    <t>Полезный отпуск мощности потребителям</t>
  </si>
  <si>
    <t>4.</t>
  </si>
  <si>
    <t>L3</t>
  </si>
  <si>
    <t>Мощность на производ. и хоз. нужды</t>
  </si>
  <si>
    <t>3.</t>
  </si>
  <si>
    <t>ПРЦ</t>
  </si>
  <si>
    <t>L2.1</t>
  </si>
  <si>
    <t>то же в %</t>
  </si>
  <si>
    <t>L2</t>
  </si>
  <si>
    <t xml:space="preserve">Потери в сети </t>
  </si>
  <si>
    <t>2.</t>
  </si>
  <si>
    <t>L1.4</t>
  </si>
  <si>
    <t>от других поставщиков (в т.ч. с оптового рынка)- ФСК,МСК</t>
  </si>
  <si>
    <t>1.4.</t>
  </si>
  <si>
    <t>L1.3</t>
  </si>
  <si>
    <t>поступление эл. энергии от других организаций - других АО</t>
  </si>
  <si>
    <t>1.3.</t>
  </si>
  <si>
    <t>L1.2</t>
  </si>
  <si>
    <t xml:space="preserve">от электростанций ПЭ </t>
  </si>
  <si>
    <t>1.2.</t>
  </si>
  <si>
    <t>L1.1.4</t>
  </si>
  <si>
    <t>L1.1.3</t>
  </si>
  <si>
    <t>L1.1.2</t>
  </si>
  <si>
    <t>ВН</t>
  </si>
  <si>
    <t>L1.1.1</t>
  </si>
  <si>
    <t>МСК</t>
  </si>
  <si>
    <t xml:space="preserve">    в том числе из сети</t>
  </si>
  <si>
    <t>L1.1</t>
  </si>
  <si>
    <t>из смежной сети, всего</t>
  </si>
  <si>
    <t>1.1.</t>
  </si>
  <si>
    <t>L1</t>
  </si>
  <si>
    <t xml:space="preserve">Поступление мощности в сеть , ВСЕГО </t>
  </si>
  <si>
    <t>1.</t>
  </si>
  <si>
    <t>РЭК</t>
  </si>
  <si>
    <t>ПЛАН</t>
  </si>
  <si>
    <t>ПФКТ</t>
  </si>
  <si>
    <t>Всего</t>
  </si>
  <si>
    <t>2017 план</t>
  </si>
  <si>
    <t>2014факт</t>
  </si>
  <si>
    <t>2014 утверждено</t>
  </si>
  <si>
    <t>2013 факт</t>
  </si>
  <si>
    <t>2013 утверждено</t>
  </si>
  <si>
    <t>Показатели</t>
  </si>
  <si>
    <t>№ п.п.</t>
  </si>
  <si>
    <t>МВт</t>
  </si>
  <si>
    <t>Таблица № П1.5.</t>
  </si>
  <si>
    <t>Баланс электрической энергии по сетям ВН, СН1, СН2, и НН</t>
  </si>
  <si>
    <t>2013- факт</t>
  </si>
  <si>
    <t>2014- утверждено</t>
  </si>
  <si>
    <t>2017- план</t>
  </si>
  <si>
    <t xml:space="preserve">Поступление эл.энергии в сеть , ВСЕГО </t>
  </si>
  <si>
    <t>МКВТЧ</t>
  </si>
  <si>
    <t>от других поставщиков (в т.ч. с оптового рынка)</t>
  </si>
  <si>
    <t xml:space="preserve">поступление эл. энергии от других организаций </t>
  </si>
  <si>
    <t xml:space="preserve">Потери электроэнергии в сети </t>
  </si>
  <si>
    <t>то же в % (п.1.1/п.1.3)</t>
  </si>
  <si>
    <t>Расход электроэнергии на произв и хознужды</t>
  </si>
  <si>
    <t xml:space="preserve">Полезный отпуск из сети </t>
  </si>
  <si>
    <t xml:space="preserve">в т.ч. собственным потребителям </t>
  </si>
  <si>
    <t>потребителям оптового рынка</t>
  </si>
  <si>
    <t>сальдо переток в другие организации</t>
  </si>
  <si>
    <t>Примечание- по п.4.2 - без хоз.нужд</t>
  </si>
  <si>
    <t>Директор</t>
  </si>
  <si>
    <t>А.А.Макарец</t>
  </si>
  <si>
    <t>Директор                                                                       А.А.Макарец</t>
  </si>
  <si>
    <t>Электрическая мощность диапазонам напряжения по энергооборудованию ООО " ЮгЭнергоРесурс" на 2018 год.</t>
  </si>
  <si>
    <t>2016 факт</t>
  </si>
  <si>
    <t>2018 план</t>
  </si>
  <si>
    <t>Баланс электрической энергии  по сетям ООО   "ЮгЭнергоРесурс"    на 2018 год.</t>
  </si>
  <si>
    <t>2016- факт</t>
  </si>
  <si>
    <t>2018- план</t>
  </si>
  <si>
    <t>Ф-1-5</t>
  </si>
  <si>
    <t>ф-1-4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</si>
</sst>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000"/>
    <numFmt numFmtId="165" formatCode="0.000"/>
    <numFmt numFmtId="166" formatCode="\$#\.00"/>
    <numFmt numFmtId="167" formatCode="_-* #,##0.0_р_._-;\-* #,##0.0_р_._-;_-* &quot;-&quot;??_р_._-;_-@_-"/>
  </numFmts>
  <fonts count="25">
    <font>
      <sz val="9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sz val="12"/>
      <name val="Tahoma"/>
      <family val="2"/>
      <charset val="204"/>
    </font>
    <font>
      <sz val="10"/>
      <name val="Arial"/>
      <family val="2"/>
      <charset val="204"/>
    </font>
    <font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name val="Tahoma"/>
      <family val="2"/>
      <charset val="204"/>
    </font>
    <font>
      <b/>
      <sz val="14"/>
      <name val="Franklin Gothic Medium"/>
      <family val="2"/>
      <charset val="204"/>
    </font>
    <font>
      <sz val="12"/>
      <name val="Arial Cyr"/>
      <charset val="204"/>
    </font>
    <font>
      <sz val="10"/>
      <name val="Times New Roman CYR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6"/>
      <name val="Franklin Gothic Medium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sz val="16"/>
      <name val="Arial Cyr"/>
      <charset val="204"/>
    </font>
    <font>
      <sz val="12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49" fontId="0" fillId="0" borderId="0" applyBorder="0">
      <alignment vertical="top"/>
    </xf>
    <xf numFmtId="0" fontId="15" fillId="0" borderId="0" applyBorder="0">
      <alignment horizontal="center" vertical="center" wrapText="1"/>
    </xf>
    <xf numFmtId="0" fontId="14" fillId="0" borderId="1" applyBorder="0">
      <alignment horizontal="center" vertical="center" wrapText="1"/>
    </xf>
    <xf numFmtId="4" fontId="2" fillId="2" borderId="2" applyBorder="0">
      <alignment horizontal="right"/>
    </xf>
    <xf numFmtId="0" fontId="1" fillId="0" borderId="0"/>
    <xf numFmtId="0" fontId="1" fillId="0" borderId="0"/>
    <xf numFmtId="0" fontId="5" fillId="0" borderId="0"/>
    <xf numFmtId="0" fontId="3" fillId="0" borderId="0"/>
    <xf numFmtId="43" fontId="9" fillId="0" borderId="0" applyFont="0" applyFill="0" applyBorder="0" applyAlignment="0" applyProtection="0"/>
    <xf numFmtId="166" fontId="11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</cellStyleXfs>
  <cellXfs count="249">
    <xf numFmtId="49" fontId="0" fillId="0" borderId="0" xfId="0">
      <alignment vertical="top"/>
    </xf>
    <xf numFmtId="0" fontId="1" fillId="0" borderId="0" xfId="4" applyFill="1"/>
    <xf numFmtId="0" fontId="1" fillId="0" borderId="0" xfId="4" applyFill="1" applyAlignment="1">
      <alignment vertical="top" wrapText="1"/>
    </xf>
    <xf numFmtId="0" fontId="1" fillId="0" borderId="0" xfId="4" applyNumberFormat="1" applyFill="1"/>
    <xf numFmtId="0" fontId="1" fillId="0" borderId="0" xfId="4" applyNumberFormat="1" applyFill="1" applyAlignment="1">
      <alignment vertical="top" wrapText="1"/>
    </xf>
    <xf numFmtId="164" fontId="1" fillId="0" borderId="0" xfId="4" applyNumberFormat="1" applyFill="1"/>
    <xf numFmtId="164" fontId="2" fillId="0" borderId="3" xfId="5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4" applyNumberFormat="1" applyFill="1"/>
    <xf numFmtId="43" fontId="1" fillId="0" borderId="0" xfId="4" applyNumberFormat="1" applyFill="1"/>
    <xf numFmtId="0" fontId="4" fillId="0" borderId="0" xfId="7" applyFont="1" applyFill="1" applyAlignment="1">
      <alignment vertical="center"/>
    </xf>
    <xf numFmtId="0" fontId="6" fillId="0" borderId="0" xfId="6" applyFont="1" applyFill="1" applyAlignment="1">
      <alignment vertical="center"/>
    </xf>
    <xf numFmtId="0" fontId="7" fillId="0" borderId="0" xfId="6" applyFont="1" applyFill="1" applyAlignment="1">
      <alignment vertical="center"/>
    </xf>
    <xf numFmtId="165" fontId="1" fillId="0" borderId="0" xfId="4" applyNumberFormat="1" applyFill="1"/>
    <xf numFmtId="4" fontId="8" fillId="0" borderId="0" xfId="4" applyNumberFormat="1" applyFont="1" applyFill="1"/>
    <xf numFmtId="165" fontId="10" fillId="0" borderId="4" xfId="8" applyNumberFormat="1" applyFont="1" applyFill="1" applyBorder="1" applyAlignment="1">
      <alignment vertical="top"/>
    </xf>
    <xf numFmtId="165" fontId="10" fillId="0" borderId="5" xfId="8" applyNumberFormat="1" applyFont="1" applyFill="1" applyBorder="1" applyAlignment="1">
      <alignment vertical="top"/>
    </xf>
    <xf numFmtId="165" fontId="10" fillId="0" borderId="6" xfId="8" applyNumberFormat="1" applyFont="1" applyFill="1" applyBorder="1" applyAlignment="1">
      <alignment vertical="top"/>
    </xf>
    <xf numFmtId="165" fontId="2" fillId="0" borderId="4" xfId="8" applyNumberFormat="1" applyFont="1" applyFill="1" applyBorder="1" applyAlignment="1">
      <alignment vertical="top"/>
    </xf>
    <xf numFmtId="165" fontId="2" fillId="0" borderId="5" xfId="8" applyNumberFormat="1" applyFont="1" applyFill="1" applyBorder="1" applyAlignment="1">
      <alignment vertical="top"/>
    </xf>
    <xf numFmtId="165" fontId="2" fillId="0" borderId="6" xfId="8" applyNumberFormat="1" applyFont="1" applyFill="1" applyBorder="1" applyAlignment="1">
      <alignment vertical="top"/>
    </xf>
    <xf numFmtId="167" fontId="11" fillId="0" borderId="4" xfId="9" applyNumberFormat="1" applyFill="1" applyBorder="1" applyAlignment="1">
      <alignment vertical="top"/>
    </xf>
    <xf numFmtId="167" fontId="11" fillId="0" borderId="5" xfId="9" applyNumberFormat="1" applyFill="1" applyBorder="1" applyAlignment="1">
      <alignment vertical="top"/>
    </xf>
    <xf numFmtId="167" fontId="11" fillId="0" borderId="6" xfId="9" applyNumberFormat="1" applyFill="1" applyBorder="1" applyAlignment="1">
      <alignment vertical="top"/>
    </xf>
    <xf numFmtId="167" fontId="11" fillId="0" borderId="7" xfId="9" applyNumberFormat="1" applyFill="1" applyBorder="1" applyAlignment="1">
      <alignment vertical="top"/>
    </xf>
    <xf numFmtId="0" fontId="1" fillId="0" borderId="7" xfId="4" applyFill="1" applyBorder="1" applyAlignment="1">
      <alignment vertical="top" wrapText="1"/>
    </xf>
    <xf numFmtId="0" fontId="1" fillId="0" borderId="2" xfId="4" applyFill="1" applyBorder="1" applyAlignment="1">
      <alignment vertical="top" wrapText="1"/>
    </xf>
    <xf numFmtId="0" fontId="1" fillId="0" borderId="6" xfId="4" applyFill="1" applyBorder="1"/>
    <xf numFmtId="165" fontId="10" fillId="0" borderId="8" xfId="3" applyNumberFormat="1" applyFont="1" applyFill="1" applyBorder="1">
      <alignment horizontal="right"/>
    </xf>
    <xf numFmtId="165" fontId="10" fillId="0" borderId="2" xfId="3" applyNumberFormat="1" applyFont="1" applyFill="1" applyBorder="1">
      <alignment horizontal="right"/>
    </xf>
    <xf numFmtId="165" fontId="10" fillId="0" borderId="9" xfId="10" applyNumberFormat="1" applyFont="1" applyFill="1" applyBorder="1">
      <alignment horizontal="right"/>
    </xf>
    <xf numFmtId="165" fontId="2" fillId="0" borderId="8" xfId="3" applyNumberFormat="1" applyFont="1" applyFill="1" applyBorder="1">
      <alignment horizontal="right"/>
    </xf>
    <xf numFmtId="165" fontId="2" fillId="0" borderId="2" xfId="3" applyNumberFormat="1" applyFont="1" applyFill="1" applyBorder="1">
      <alignment horizontal="right"/>
    </xf>
    <xf numFmtId="165" fontId="2" fillId="0" borderId="9" xfId="10" applyNumberFormat="1" applyFont="1" applyFill="1" applyBorder="1">
      <alignment horizontal="right"/>
    </xf>
    <xf numFmtId="4" fontId="2" fillId="0" borderId="8" xfId="3" applyFill="1" applyBorder="1" applyProtection="1">
      <alignment horizontal="right"/>
      <protection locked="0"/>
    </xf>
    <xf numFmtId="4" fontId="2" fillId="0" borderId="2" xfId="3" applyFill="1" applyBorder="1" applyProtection="1">
      <alignment horizontal="right"/>
      <protection locked="0"/>
    </xf>
    <xf numFmtId="4" fontId="2" fillId="0" borderId="9" xfId="11" applyFill="1" applyBorder="1">
      <alignment horizontal="right"/>
    </xf>
    <xf numFmtId="4" fontId="2" fillId="0" borderId="7" xfId="3" applyFill="1" applyBorder="1">
      <alignment horizontal="right"/>
    </xf>
    <xf numFmtId="4" fontId="2" fillId="0" borderId="5" xfId="3" applyFill="1" applyBorder="1">
      <alignment horizontal="right"/>
    </xf>
    <xf numFmtId="4" fontId="2" fillId="0" borderId="6" xfId="11" applyFill="1" applyBorder="1">
      <alignment horizontal="right"/>
    </xf>
    <xf numFmtId="0" fontId="1" fillId="0" borderId="10" xfId="4" applyFill="1" applyBorder="1" applyAlignment="1">
      <alignment vertical="top" wrapText="1"/>
    </xf>
    <xf numFmtId="0" fontId="1" fillId="0" borderId="9" xfId="4" applyFill="1" applyBorder="1"/>
    <xf numFmtId="4" fontId="2" fillId="0" borderId="10" xfId="3" applyFill="1" applyBorder="1">
      <alignment horizontal="right"/>
    </xf>
    <xf numFmtId="4" fontId="2" fillId="0" borderId="2" xfId="3" applyFill="1" applyBorder="1">
      <alignment horizontal="right"/>
    </xf>
    <xf numFmtId="165" fontId="10" fillId="0" borderId="2" xfId="3" applyNumberFormat="1" applyFont="1" applyFill="1" applyBorder="1" applyProtection="1">
      <alignment horizontal="right"/>
    </xf>
    <xf numFmtId="165" fontId="2" fillId="0" borderId="2" xfId="3" applyNumberFormat="1" applyFont="1" applyFill="1" applyBorder="1" applyProtection="1">
      <alignment horizontal="right"/>
    </xf>
    <xf numFmtId="165" fontId="12" fillId="0" borderId="8" xfId="0" applyNumberFormat="1" applyFont="1" applyFill="1" applyBorder="1" applyAlignment="1">
      <alignment vertical="top"/>
    </xf>
    <xf numFmtId="165" fontId="12" fillId="0" borderId="2" xfId="0" applyNumberFormat="1" applyFont="1" applyFill="1" applyBorder="1" applyAlignment="1">
      <alignment vertical="top"/>
    </xf>
    <xf numFmtId="165" fontId="12" fillId="0" borderId="9" xfId="0" applyNumberFormat="1" applyFont="1" applyFill="1" applyBorder="1" applyAlignment="1">
      <alignment vertical="top"/>
    </xf>
    <xf numFmtId="165" fontId="13" fillId="0" borderId="8" xfId="0" applyNumberFormat="1" applyFont="1" applyFill="1" applyBorder="1" applyAlignment="1">
      <alignment vertical="top"/>
    </xf>
    <xf numFmtId="165" fontId="13" fillId="0" borderId="2" xfId="0" applyNumberFormat="1" applyFont="1" applyFill="1" applyBorder="1" applyAlignment="1">
      <alignment vertical="top"/>
    </xf>
    <xf numFmtId="165" fontId="13" fillId="0" borderId="9" xfId="0" applyNumberFormat="1" applyFont="1" applyFill="1" applyBorder="1" applyAlignment="1">
      <alignment vertical="top"/>
    </xf>
    <xf numFmtId="0" fontId="1" fillId="0" borderId="8" xfId="4" applyFill="1" applyBorder="1"/>
    <xf numFmtId="0" fontId="1" fillId="0" borderId="2" xfId="4" applyFill="1" applyBorder="1"/>
    <xf numFmtId="0" fontId="1" fillId="0" borderId="10" xfId="4" applyFill="1" applyBorder="1"/>
    <xf numFmtId="165" fontId="2" fillId="0" borderId="8" xfId="3" applyNumberFormat="1" applyFill="1" applyBorder="1">
      <alignment horizontal="right"/>
    </xf>
    <xf numFmtId="165" fontId="2" fillId="0" borderId="2" xfId="3" applyNumberFormat="1" applyFill="1" applyBorder="1">
      <alignment horizontal="right"/>
    </xf>
    <xf numFmtId="165" fontId="2" fillId="0" borderId="9" xfId="10" applyNumberFormat="1" applyFill="1" applyBorder="1">
      <alignment horizontal="right"/>
    </xf>
    <xf numFmtId="4" fontId="2" fillId="0" borderId="8" xfId="3" applyFill="1" applyBorder="1">
      <alignment horizontal="right"/>
    </xf>
    <xf numFmtId="165" fontId="10" fillId="0" borderId="8" xfId="10" applyNumberFormat="1" applyFont="1" applyFill="1" applyBorder="1">
      <alignment horizontal="right"/>
    </xf>
    <xf numFmtId="165" fontId="10" fillId="0" borderId="2" xfId="10" applyNumberFormat="1" applyFont="1" applyFill="1" applyBorder="1">
      <alignment horizontal="right"/>
    </xf>
    <xf numFmtId="165" fontId="2" fillId="0" borderId="8" xfId="10" applyNumberFormat="1" applyFill="1" applyBorder="1">
      <alignment horizontal="right"/>
    </xf>
    <xf numFmtId="165" fontId="2" fillId="0" borderId="2" xfId="10" applyNumberFormat="1" applyFill="1" applyBorder="1">
      <alignment horizontal="right"/>
    </xf>
    <xf numFmtId="4" fontId="2" fillId="0" borderId="11" xfId="11" applyFill="1" applyBorder="1">
      <alignment horizontal="right"/>
    </xf>
    <xf numFmtId="4" fontId="2" fillId="0" borderId="12" xfId="11" applyFill="1" applyBorder="1">
      <alignment horizontal="right"/>
    </xf>
    <xf numFmtId="4" fontId="2" fillId="0" borderId="13" xfId="11" applyFill="1" applyBorder="1">
      <alignment horizontal="right"/>
    </xf>
    <xf numFmtId="0" fontId="14" fillId="0" borderId="2" xfId="4" applyFont="1" applyFill="1" applyBorder="1" applyAlignment="1">
      <alignment vertical="top" wrapText="1"/>
    </xf>
    <xf numFmtId="0" fontId="14" fillId="0" borderId="9" xfId="4" applyFont="1" applyFill="1" applyBorder="1"/>
    <xf numFmtId="4" fontId="2" fillId="0" borderId="8" xfId="3" applyFont="1" applyFill="1" applyBorder="1" applyProtection="1">
      <alignment horizontal="right"/>
      <protection locked="0"/>
    </xf>
    <xf numFmtId="4" fontId="2" fillId="0" borderId="2" xfId="3" applyFont="1" applyFill="1" applyBorder="1" applyProtection="1">
      <alignment horizontal="right"/>
      <protection locked="0"/>
    </xf>
    <xf numFmtId="4" fontId="2" fillId="0" borderId="14" xfId="3" applyFont="1" applyFill="1" applyBorder="1">
      <alignment horizontal="right"/>
    </xf>
    <xf numFmtId="4" fontId="2" fillId="0" borderId="2" xfId="3" applyFont="1" applyFill="1" applyBorder="1">
      <alignment horizontal="right"/>
    </xf>
    <xf numFmtId="4" fontId="2" fillId="0" borderId="8" xfId="11" applyFont="1" applyFill="1" applyBorder="1">
      <alignment horizontal="right"/>
    </xf>
    <xf numFmtId="4" fontId="2" fillId="0" borderId="2" xfId="11" applyFont="1" applyFill="1" applyBorder="1">
      <alignment horizontal="right"/>
    </xf>
    <xf numFmtId="4" fontId="2" fillId="0" borderId="10" xfId="11" applyFont="1" applyFill="1" applyBorder="1">
      <alignment horizontal="right"/>
    </xf>
    <xf numFmtId="165" fontId="2" fillId="0" borderId="8" xfId="10" applyNumberFormat="1" applyFont="1" applyFill="1" applyBorder="1">
      <alignment horizontal="right"/>
    </xf>
    <xf numFmtId="165" fontId="2" fillId="0" borderId="2" xfId="10" applyNumberFormat="1" applyFont="1" applyFill="1" applyBorder="1">
      <alignment horizontal="right"/>
    </xf>
    <xf numFmtId="4" fontId="2" fillId="0" borderId="9" xfId="11" applyFont="1" applyFill="1" applyBorder="1">
      <alignment horizontal="right"/>
    </xf>
    <xf numFmtId="165" fontId="10" fillId="0" borderId="8" xfId="3" applyNumberFormat="1" applyFont="1" applyFill="1" applyBorder="1" applyAlignment="1">
      <alignment horizontal="right" vertical="center"/>
    </xf>
    <xf numFmtId="165" fontId="10" fillId="0" borderId="2" xfId="3" applyNumberFormat="1" applyFont="1" applyFill="1" applyBorder="1" applyAlignment="1">
      <alignment horizontal="right" vertical="center"/>
    </xf>
    <xf numFmtId="165" fontId="10" fillId="0" borderId="9" xfId="10" applyNumberFormat="1" applyFont="1" applyFill="1" applyBorder="1" applyAlignment="1">
      <alignment horizontal="right" vertical="center"/>
    </xf>
    <xf numFmtId="165" fontId="2" fillId="0" borderId="8" xfId="3" applyNumberFormat="1" applyFill="1" applyBorder="1" applyAlignment="1">
      <alignment horizontal="right" vertical="center"/>
    </xf>
    <xf numFmtId="165" fontId="2" fillId="0" borderId="2" xfId="3" applyNumberFormat="1" applyFill="1" applyBorder="1" applyAlignment="1">
      <alignment horizontal="right" vertical="center"/>
    </xf>
    <xf numFmtId="165" fontId="2" fillId="0" borderId="9" xfId="10" applyNumberFormat="1" applyFill="1" applyBorder="1" applyAlignment="1">
      <alignment horizontal="right" vertical="center"/>
    </xf>
    <xf numFmtId="165" fontId="2" fillId="0" borderId="2" xfId="3" applyNumberFormat="1" applyFill="1" applyBorder="1" applyProtection="1">
      <alignment horizontal="right"/>
    </xf>
    <xf numFmtId="4" fontId="2" fillId="0" borderId="8" xfId="11" applyFill="1" applyBorder="1">
      <alignment horizontal="right"/>
    </xf>
    <xf numFmtId="4" fontId="2" fillId="0" borderId="2" xfId="11" applyFill="1" applyBorder="1">
      <alignment horizontal="right"/>
    </xf>
    <xf numFmtId="0" fontId="1" fillId="0" borderId="8" xfId="4" applyFill="1" applyBorder="1" applyProtection="1">
      <protection locked="0"/>
    </xf>
    <xf numFmtId="0" fontId="1" fillId="0" borderId="2" xfId="4" applyFill="1" applyBorder="1" applyProtection="1">
      <protection locked="0"/>
    </xf>
    <xf numFmtId="2" fontId="1" fillId="0" borderId="2" xfId="4" applyNumberFormat="1" applyFill="1" applyBorder="1"/>
    <xf numFmtId="4" fontId="1" fillId="0" borderId="9" xfId="4" applyNumberFormat="1" applyFill="1" applyBorder="1"/>
    <xf numFmtId="4" fontId="2" fillId="0" borderId="10" xfId="11" applyFill="1" applyBorder="1">
      <alignment horizontal="right"/>
    </xf>
    <xf numFmtId="4" fontId="2" fillId="0" borderId="15" xfId="11" applyFill="1" applyBorder="1">
      <alignment horizontal="right"/>
    </xf>
    <xf numFmtId="4" fontId="2" fillId="0" borderId="16" xfId="11" applyFill="1" applyBorder="1">
      <alignment horizontal="right"/>
    </xf>
    <xf numFmtId="4" fontId="2" fillId="0" borderId="17" xfId="11" applyFont="1" applyFill="1" applyBorder="1">
      <alignment horizontal="right"/>
    </xf>
    <xf numFmtId="4" fontId="2" fillId="0" borderId="18" xfId="11" applyFill="1" applyBorder="1">
      <alignment horizontal="right"/>
    </xf>
    <xf numFmtId="0" fontId="1" fillId="0" borderId="13" xfId="4" applyFill="1" applyBorder="1" applyAlignment="1">
      <alignment vertical="top" wrapText="1"/>
    </xf>
    <xf numFmtId="0" fontId="1" fillId="0" borderId="19" xfId="4" applyFill="1" applyBorder="1"/>
    <xf numFmtId="165" fontId="14" fillId="0" borderId="8" xfId="2" applyNumberFormat="1" applyFill="1" applyBorder="1">
      <alignment horizontal="center" vertical="center" wrapText="1"/>
    </xf>
    <xf numFmtId="165" fontId="14" fillId="0" borderId="2" xfId="2" applyNumberFormat="1" applyFill="1" applyBorder="1">
      <alignment horizontal="center" vertical="center" wrapText="1"/>
    </xf>
    <xf numFmtId="165" fontId="14" fillId="0" borderId="9" xfId="2" applyNumberFormat="1" applyFill="1" applyBorder="1">
      <alignment horizontal="center" vertical="center" wrapText="1"/>
    </xf>
    <xf numFmtId="165" fontId="14" fillId="0" borderId="10" xfId="2" applyNumberFormat="1" applyFill="1" applyBorder="1">
      <alignment horizontal="center" vertical="center" wrapText="1"/>
    </xf>
    <xf numFmtId="165" fontId="14" fillId="0" borderId="4" xfId="2" applyNumberFormat="1" applyFill="1" applyBorder="1">
      <alignment horizontal="center" vertical="center" wrapText="1"/>
    </xf>
    <xf numFmtId="165" fontId="14" fillId="0" borderId="5" xfId="2" applyNumberFormat="1" applyFill="1" applyBorder="1">
      <alignment horizontal="center" vertical="center" wrapText="1"/>
    </xf>
    <xf numFmtId="165" fontId="14" fillId="0" borderId="6" xfId="2" applyNumberFormat="1" applyFill="1" applyBorder="1">
      <alignment horizontal="center" vertical="center" wrapText="1"/>
    </xf>
    <xf numFmtId="0" fontId="14" fillId="0" borderId="4" xfId="2" applyFill="1" applyBorder="1">
      <alignment horizontal="center" vertical="center" wrapText="1"/>
    </xf>
    <xf numFmtId="0" fontId="14" fillId="0" borderId="5" xfId="2" applyFill="1" applyBorder="1">
      <alignment horizontal="center" vertical="center" wrapText="1"/>
    </xf>
    <xf numFmtId="0" fontId="14" fillId="0" borderId="6" xfId="2" applyFill="1" applyBorder="1">
      <alignment horizontal="center" vertical="center" wrapText="1"/>
    </xf>
    <xf numFmtId="0" fontId="14" fillId="0" borderId="7" xfId="2" applyFill="1" applyBorder="1">
      <alignment horizontal="center" vertical="center" wrapText="1"/>
    </xf>
    <xf numFmtId="0" fontId="14" fillId="0" borderId="7" xfId="2" applyFill="1" applyBorder="1" applyAlignment="1">
      <alignment horizontal="center" vertical="center" wrapText="1"/>
    </xf>
    <xf numFmtId="0" fontId="14" fillId="0" borderId="2" xfId="2" applyFill="1" applyBorder="1" applyAlignment="1">
      <alignment horizontal="center" vertical="center" wrapText="1"/>
    </xf>
    <xf numFmtId="165" fontId="14" fillId="0" borderId="20" xfId="2" applyNumberFormat="1" applyFont="1" applyFill="1" applyBorder="1">
      <alignment horizontal="center" vertical="center" wrapText="1"/>
    </xf>
    <xf numFmtId="165" fontId="14" fillId="0" borderId="14" xfId="2" applyNumberFormat="1" applyFont="1" applyFill="1" applyBorder="1">
      <alignment horizontal="center" vertical="center" wrapText="1"/>
    </xf>
    <xf numFmtId="165" fontId="14" fillId="0" borderId="21" xfId="2" applyNumberFormat="1" applyFont="1" applyFill="1" applyBorder="1">
      <alignment horizontal="center" vertical="center" wrapText="1"/>
    </xf>
    <xf numFmtId="165" fontId="14" fillId="0" borderId="8" xfId="2" applyNumberFormat="1" applyFont="1" applyFill="1" applyBorder="1">
      <alignment horizontal="center" vertical="center" wrapText="1"/>
    </xf>
    <xf numFmtId="165" fontId="14" fillId="0" borderId="2" xfId="2" applyNumberFormat="1" applyFont="1" applyFill="1" applyBorder="1">
      <alignment horizontal="center" vertical="center" wrapText="1"/>
    </xf>
    <xf numFmtId="165" fontId="14" fillId="0" borderId="9" xfId="2" applyNumberFormat="1" applyFont="1" applyFill="1" applyBorder="1">
      <alignment horizontal="center" vertical="center" wrapText="1"/>
    </xf>
    <xf numFmtId="0" fontId="14" fillId="0" borderId="8" xfId="2" applyFont="1" applyFill="1" applyBorder="1">
      <alignment horizontal="center" vertical="center" wrapText="1"/>
    </xf>
    <xf numFmtId="0" fontId="14" fillId="0" borderId="2" xfId="2" applyFont="1" applyFill="1" applyBorder="1">
      <alignment horizontal="center" vertical="center" wrapText="1"/>
    </xf>
    <xf numFmtId="0" fontId="14" fillId="0" borderId="9" xfId="2" applyFont="1" applyFill="1" applyBorder="1">
      <alignment horizontal="center" vertical="center" wrapText="1"/>
    </xf>
    <xf numFmtId="0" fontId="14" fillId="0" borderId="10" xfId="2" applyFont="1" applyFill="1" applyBorder="1">
      <alignment horizontal="center" vertical="center" wrapText="1"/>
    </xf>
    <xf numFmtId="0" fontId="14" fillId="0" borderId="10" xfId="2" applyFill="1" applyBorder="1" applyAlignment="1">
      <alignment horizontal="center" vertical="center" wrapText="1"/>
    </xf>
    <xf numFmtId="0" fontId="14" fillId="0" borderId="2" xfId="2" applyFill="1" applyBorder="1" applyAlignment="1">
      <alignment vertical="center" wrapText="1"/>
    </xf>
    <xf numFmtId="0" fontId="14" fillId="0" borderId="9" xfId="2" applyFill="1" applyBorder="1">
      <alignment horizontal="center" vertical="center" wrapText="1"/>
    </xf>
    <xf numFmtId="165" fontId="14" fillId="0" borderId="22" xfId="2" applyNumberFormat="1" applyFont="1" applyFill="1" applyBorder="1">
      <alignment horizontal="center" vertical="center" wrapText="1"/>
    </xf>
    <xf numFmtId="165" fontId="14" fillId="0" borderId="20" xfId="2" applyNumberFormat="1" applyFill="1" applyBorder="1">
      <alignment horizontal="center" vertical="center" wrapText="1"/>
    </xf>
    <xf numFmtId="165" fontId="14" fillId="0" borderId="14" xfId="2" applyNumberFormat="1" applyFill="1" applyBorder="1">
      <alignment horizontal="center" vertical="center" wrapText="1"/>
    </xf>
    <xf numFmtId="165" fontId="14" fillId="0" borderId="21" xfId="2" applyNumberFormat="1" applyFill="1" applyBorder="1">
      <alignment horizontal="center" vertical="center" wrapText="1"/>
    </xf>
    <xf numFmtId="0" fontId="14" fillId="0" borderId="8" xfId="2" applyFill="1" applyBorder="1">
      <alignment horizontal="center" vertical="center" wrapText="1"/>
    </xf>
    <xf numFmtId="0" fontId="14" fillId="0" borderId="2" xfId="2" applyFill="1" applyBorder="1">
      <alignment horizontal="center" vertical="center" wrapText="1"/>
    </xf>
    <xf numFmtId="0" fontId="14" fillId="0" borderId="10" xfId="2" applyFill="1" applyBorder="1">
      <alignment horizontal="center" vertical="center" wrapText="1"/>
    </xf>
    <xf numFmtId="0" fontId="2" fillId="0" borderId="0" xfId="4" applyFont="1" applyFill="1"/>
    <xf numFmtId="0" fontId="16" fillId="0" borderId="0" xfId="4" applyFont="1" applyFill="1"/>
    <xf numFmtId="0" fontId="1" fillId="0" borderId="0" xfId="4" applyFill="1" applyAlignment="1">
      <alignment horizontal="right" vertical="top"/>
    </xf>
    <xf numFmtId="0" fontId="17" fillId="0" borderId="0" xfId="4" applyNumberFormat="1" applyFont="1" applyFill="1" applyBorder="1" applyAlignment="1" applyProtection="1">
      <alignment vertical="top" wrapText="1"/>
    </xf>
    <xf numFmtId="49" fontId="1" fillId="0" borderId="0" xfId="4" applyNumberFormat="1" applyFill="1"/>
    <xf numFmtId="49" fontId="17" fillId="0" borderId="0" xfId="4" applyNumberFormat="1" applyFont="1" applyFill="1" applyBorder="1" applyAlignment="1" applyProtection="1">
      <alignment vertical="top"/>
    </xf>
    <xf numFmtId="49" fontId="0" fillId="0" borderId="0" xfId="0" applyFill="1" applyAlignment="1">
      <alignment vertical="center"/>
    </xf>
    <xf numFmtId="49" fontId="0" fillId="0" borderId="0" xfId="0" applyFill="1" applyAlignment="1"/>
    <xf numFmtId="49" fontId="0" fillId="0" borderId="0" xfId="0" applyFill="1" applyAlignment="1">
      <alignment horizontal="right"/>
    </xf>
    <xf numFmtId="2" fontId="0" fillId="0" borderId="0" xfId="0" applyNumberFormat="1" applyFill="1" applyAlignment="1"/>
    <xf numFmtId="2" fontId="0" fillId="0" borderId="0" xfId="0" applyNumberFormat="1" applyFill="1" applyAlignment="1">
      <alignment horizontal="right"/>
    </xf>
    <xf numFmtId="4" fontId="0" fillId="0" borderId="0" xfId="0" applyNumberFormat="1" applyFill="1" applyAlignment="1"/>
    <xf numFmtId="2" fontId="18" fillId="0" borderId="0" xfId="0" applyNumberFormat="1" applyFont="1" applyFill="1" applyAlignment="1"/>
    <xf numFmtId="2" fontId="14" fillId="0" borderId="0" xfId="0" applyNumberFormat="1" applyFont="1" applyFill="1" applyAlignment="1"/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top" wrapText="1"/>
    </xf>
    <xf numFmtId="49" fontId="0" fillId="0" borderId="0" xfId="0" applyNumberFormat="1" applyFill="1" applyAlignment="1">
      <alignment vertical="top"/>
    </xf>
    <xf numFmtId="49" fontId="0" fillId="0" borderId="0" xfId="0" applyNumberFormat="1" applyFill="1" applyAlignment="1">
      <alignment horizontal="right" vertical="top"/>
    </xf>
    <xf numFmtId="2" fontId="0" fillId="0" borderId="0" xfId="0" applyNumberFormat="1" applyFill="1" applyAlignment="1">
      <alignment vertical="top"/>
    </xf>
    <xf numFmtId="2" fontId="0" fillId="0" borderId="0" xfId="0" applyNumberFormat="1" applyFill="1" applyAlignment="1">
      <alignment horizontal="right" vertical="top"/>
    </xf>
    <xf numFmtId="2" fontId="0" fillId="0" borderId="23" xfId="0" applyNumberFormat="1" applyFill="1" applyBorder="1" applyAlignment="1"/>
    <xf numFmtId="2" fontId="0" fillId="0" borderId="2" xfId="0" applyNumberFormat="1" applyFill="1" applyBorder="1" applyAlignment="1"/>
    <xf numFmtId="2" fontId="0" fillId="0" borderId="10" xfId="0" applyNumberFormat="1" applyFill="1" applyBorder="1" applyAlignment="1"/>
    <xf numFmtId="2" fontId="14" fillId="0" borderId="9" xfId="2" applyNumberFormat="1" applyFill="1" applyBorder="1">
      <alignment horizontal="center" vertical="center" wrapText="1"/>
    </xf>
    <xf numFmtId="2" fontId="14" fillId="0" borderId="2" xfId="2" applyNumberFormat="1" applyFill="1" applyBorder="1">
      <alignment horizontal="center" vertical="center" wrapText="1"/>
    </xf>
    <xf numFmtId="2" fontId="14" fillId="0" borderId="8" xfId="2" applyNumberFormat="1" applyFill="1" applyBorder="1">
      <alignment horizontal="center" vertical="center" wrapText="1"/>
    </xf>
    <xf numFmtId="49" fontId="19" fillId="0" borderId="2" xfId="0" applyNumberFormat="1" applyFont="1" applyFill="1" applyBorder="1" applyAlignment="1">
      <alignment vertical="center"/>
    </xf>
    <xf numFmtId="49" fontId="19" fillId="0" borderId="2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4" fontId="2" fillId="0" borderId="9" xfId="10" applyFill="1" applyBorder="1">
      <alignment horizontal="right"/>
    </xf>
    <xf numFmtId="4" fontId="2" fillId="0" borderId="2" xfId="10" applyFill="1" applyBorder="1">
      <alignment horizontal="right"/>
    </xf>
    <xf numFmtId="4" fontId="2" fillId="0" borderId="8" xfId="10" applyFill="1" applyBorder="1">
      <alignment horizontal="right"/>
    </xf>
    <xf numFmtId="4" fontId="2" fillId="0" borderId="10" xfId="10" applyFill="1" applyBorder="1">
      <alignment horizontal="right"/>
    </xf>
    <xf numFmtId="165" fontId="10" fillId="0" borderId="23" xfId="0" applyNumberFormat="1" applyFont="1" applyFill="1" applyBorder="1" applyAlignment="1"/>
    <xf numFmtId="165" fontId="10" fillId="0" borderId="2" xfId="0" applyNumberFormat="1" applyFont="1" applyFill="1" applyBorder="1" applyAlignment="1"/>
    <xf numFmtId="165" fontId="10" fillId="0" borderId="10" xfId="0" applyNumberFormat="1" applyFont="1" applyFill="1" applyBorder="1" applyAlignment="1"/>
    <xf numFmtId="49" fontId="13" fillId="0" borderId="2" xfId="0" applyNumberFormat="1" applyFont="1" applyFill="1" applyBorder="1" applyAlignment="1">
      <alignment vertical="center"/>
    </xf>
    <xf numFmtId="49" fontId="13" fillId="0" borderId="2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vertical="top" wrapText="1"/>
    </xf>
    <xf numFmtId="4" fontId="2" fillId="0" borderId="9" xfId="10" applyFont="1" applyFill="1" applyBorder="1">
      <alignment horizontal="right"/>
    </xf>
    <xf numFmtId="4" fontId="2" fillId="0" borderId="2" xfId="10" applyFont="1" applyFill="1" applyBorder="1">
      <alignment horizontal="right"/>
    </xf>
    <xf numFmtId="4" fontId="2" fillId="0" borderId="8" xfId="10" applyFont="1" applyFill="1" applyBorder="1">
      <alignment horizontal="right"/>
    </xf>
    <xf numFmtId="4" fontId="2" fillId="0" borderId="10" xfId="10" applyFont="1" applyFill="1" applyBorder="1">
      <alignment horizontal="right"/>
    </xf>
    <xf numFmtId="165" fontId="12" fillId="0" borderId="23" xfId="0" applyNumberFormat="1" applyFont="1" applyFill="1" applyBorder="1" applyAlignment="1"/>
    <xf numFmtId="165" fontId="12" fillId="0" borderId="2" xfId="0" applyNumberFormat="1" applyFont="1" applyFill="1" applyBorder="1" applyAlignment="1"/>
    <xf numFmtId="165" fontId="12" fillId="0" borderId="10" xfId="0" applyNumberFormat="1" applyFont="1" applyFill="1" applyBorder="1" applyAlignment="1"/>
    <xf numFmtId="49" fontId="13" fillId="0" borderId="0" xfId="0" applyFont="1" applyFill="1" applyAlignment="1"/>
    <xf numFmtId="2" fontId="13" fillId="0" borderId="0" xfId="0" applyNumberFormat="1" applyFont="1" applyFill="1" applyAlignment="1"/>
    <xf numFmtId="49" fontId="13" fillId="0" borderId="9" xfId="0" applyNumberFormat="1" applyFont="1" applyFill="1" applyBorder="1" applyAlignment="1">
      <alignment vertical="top"/>
    </xf>
    <xf numFmtId="49" fontId="13" fillId="0" borderId="2" xfId="0" applyNumberFormat="1" applyFont="1" applyFill="1" applyBorder="1" applyAlignment="1">
      <alignment vertical="top"/>
    </xf>
    <xf numFmtId="49" fontId="13" fillId="0" borderId="8" xfId="0" applyNumberFormat="1" applyFont="1" applyFill="1" applyBorder="1" applyAlignment="1">
      <alignment vertical="top"/>
    </xf>
    <xf numFmtId="49" fontId="13" fillId="0" borderId="10" xfId="0" applyNumberFormat="1" applyFont="1" applyFill="1" applyBorder="1" applyAlignment="1">
      <alignment vertical="top"/>
    </xf>
    <xf numFmtId="4" fontId="2" fillId="0" borderId="8" xfId="3" applyFont="1" applyFill="1" applyBorder="1">
      <alignment horizontal="right"/>
    </xf>
    <xf numFmtId="4" fontId="2" fillId="0" borderId="10" xfId="3" applyFont="1" applyFill="1" applyBorder="1">
      <alignment horizontal="right"/>
    </xf>
    <xf numFmtId="4" fontId="2" fillId="0" borderId="2" xfId="3" applyFill="1" applyBorder="1" applyProtection="1">
      <alignment horizontal="right"/>
    </xf>
    <xf numFmtId="49" fontId="19" fillId="0" borderId="2" xfId="0" applyNumberFormat="1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vertical="center" wrapText="1"/>
    </xf>
    <xf numFmtId="4" fontId="2" fillId="0" borderId="9" xfId="10" applyFill="1" applyBorder="1" applyAlignment="1">
      <alignment horizontal="right" vertical="center"/>
    </xf>
    <xf numFmtId="4" fontId="2" fillId="0" borderId="2" xfId="3" applyFill="1" applyBorder="1" applyAlignment="1">
      <alignment horizontal="right" vertical="center"/>
    </xf>
    <xf numFmtId="4" fontId="2" fillId="0" borderId="8" xfId="3" applyFill="1" applyBorder="1" applyAlignment="1">
      <alignment horizontal="right" vertical="center"/>
    </xf>
    <xf numFmtId="4" fontId="2" fillId="0" borderId="10" xfId="3" applyFill="1" applyBorder="1" applyAlignment="1">
      <alignment horizontal="right" vertical="center"/>
    </xf>
    <xf numFmtId="165" fontId="10" fillId="0" borderId="23" xfId="0" applyNumberFormat="1" applyFont="1" applyFill="1" applyBorder="1" applyAlignment="1">
      <alignment vertical="center"/>
    </xf>
    <xf numFmtId="165" fontId="10" fillId="0" borderId="2" xfId="0" applyNumberFormat="1" applyFont="1" applyFill="1" applyBorder="1" applyAlignment="1">
      <alignment vertical="center"/>
    </xf>
    <xf numFmtId="165" fontId="10" fillId="0" borderId="10" xfId="0" applyNumberFormat="1" applyFont="1" applyFill="1" applyBorder="1" applyAlignment="1">
      <alignment vertical="center"/>
    </xf>
    <xf numFmtId="2" fontId="0" fillId="0" borderId="0" xfId="0" applyNumberFormat="1" applyFill="1" applyAlignment="1">
      <alignment vertical="center"/>
    </xf>
    <xf numFmtId="165" fontId="24" fillId="0" borderId="9" xfId="10" applyNumberFormat="1" applyFont="1" applyFill="1" applyBorder="1">
      <alignment horizontal="right"/>
    </xf>
    <xf numFmtId="2" fontId="2" fillId="0" borderId="0" xfId="10" applyNumberFormat="1" applyFill="1" applyBorder="1">
      <alignment horizontal="right"/>
    </xf>
    <xf numFmtId="165" fontId="10" fillId="0" borderId="9" xfId="3" applyNumberFormat="1" applyFont="1" applyFill="1" applyBorder="1">
      <alignment horizontal="right"/>
    </xf>
    <xf numFmtId="2" fontId="13" fillId="0" borderId="9" xfId="0" applyNumberFormat="1" applyFont="1" applyFill="1" applyBorder="1" applyAlignment="1">
      <alignment vertical="top"/>
    </xf>
    <xf numFmtId="4" fontId="2" fillId="0" borderId="2" xfId="3" applyFont="1" applyFill="1" applyBorder="1" applyProtection="1">
      <alignment horizontal="right"/>
    </xf>
    <xf numFmtId="167" fontId="2" fillId="0" borderId="6" xfId="8" applyNumberFormat="1" applyFont="1" applyFill="1" applyBorder="1" applyAlignment="1">
      <alignment vertical="top"/>
    </xf>
    <xf numFmtId="167" fontId="2" fillId="0" borderId="5" xfId="8" applyNumberFormat="1" applyFont="1" applyFill="1" applyBorder="1" applyAlignment="1">
      <alignment vertical="top"/>
    </xf>
    <xf numFmtId="43" fontId="2" fillId="0" borderId="5" xfId="8" applyNumberFormat="1" applyFont="1" applyFill="1" applyBorder="1" applyAlignment="1">
      <alignment vertical="top"/>
    </xf>
    <xf numFmtId="43" fontId="2" fillId="0" borderId="4" xfId="8" applyNumberFormat="1" applyFont="1" applyFill="1" applyBorder="1" applyAlignment="1">
      <alignment vertical="top"/>
    </xf>
    <xf numFmtId="167" fontId="2" fillId="0" borderId="7" xfId="8" applyNumberFormat="1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Font="1" applyFill="1" applyAlignment="1"/>
    <xf numFmtId="49" fontId="12" fillId="0" borderId="0" xfId="0" applyFont="1" applyFill="1" applyAlignment="1">
      <alignment horizontal="right"/>
    </xf>
    <xf numFmtId="2" fontId="12" fillId="0" borderId="0" xfId="0" applyNumberFormat="1" applyFont="1" applyFill="1" applyAlignment="1"/>
    <xf numFmtId="2" fontId="12" fillId="0" borderId="0" xfId="0" applyNumberFormat="1" applyFont="1" applyFill="1" applyAlignment="1">
      <alignment horizontal="right"/>
    </xf>
    <xf numFmtId="49" fontId="0" fillId="0" borderId="0" xfId="0" applyFill="1" applyBorder="1" applyAlignment="1"/>
    <xf numFmtId="2" fontId="0" fillId="0" borderId="0" xfId="0" applyNumberFormat="1" applyFill="1" applyBorder="1" applyAlignment="1"/>
    <xf numFmtId="4" fontId="2" fillId="0" borderId="0" xfId="10" applyFont="1" applyFill="1" applyBorder="1">
      <alignment horizontal="right"/>
    </xf>
    <xf numFmtId="165" fontId="0" fillId="0" borderId="0" xfId="0" applyNumberFormat="1" applyFill="1" applyAlignment="1"/>
    <xf numFmtId="0" fontId="15" fillId="0" borderId="0" xfId="1" applyFont="1" applyFill="1" applyAlignment="1">
      <alignment horizontal="center" vertical="center" wrapText="1"/>
    </xf>
    <xf numFmtId="0" fontId="15" fillId="0" borderId="0" xfId="1" applyFill="1" applyAlignment="1">
      <alignment horizontal="center" vertical="center" wrapText="1"/>
    </xf>
    <xf numFmtId="2" fontId="10" fillId="0" borderId="0" xfId="0" applyNumberFormat="1" applyFont="1" applyFill="1" applyAlignment="1"/>
    <xf numFmtId="49" fontId="21" fillId="0" borderId="0" xfId="0" applyFont="1" applyFill="1" applyAlignment="1"/>
    <xf numFmtId="2" fontId="6" fillId="0" borderId="0" xfId="0" applyNumberFormat="1" applyFont="1" applyFill="1" applyAlignment="1"/>
    <xf numFmtId="2" fontId="22" fillId="0" borderId="0" xfId="0" applyNumberFormat="1" applyFont="1" applyFill="1" applyAlignment="1"/>
    <xf numFmtId="2" fontId="21" fillId="0" borderId="0" xfId="0" applyNumberFormat="1" applyFont="1" applyFill="1" applyAlignment="1"/>
    <xf numFmtId="0" fontId="15" fillId="0" borderId="0" xfId="1" applyFont="1" applyFill="1" applyAlignment="1">
      <alignment horizontal="center" vertical="center" wrapText="1"/>
    </xf>
    <xf numFmtId="0" fontId="1" fillId="0" borderId="0" xfId="4" applyNumberFormat="1" applyFill="1" applyAlignment="1">
      <alignment horizontal="center" vertical="top" wrapText="1"/>
    </xf>
    <xf numFmtId="0" fontId="23" fillId="0" borderId="0" xfId="4" applyNumberFormat="1" applyFont="1" applyFill="1" applyAlignment="1">
      <alignment horizontal="left" vertical="top" wrapText="1"/>
    </xf>
    <xf numFmtId="0" fontId="14" fillId="0" borderId="17" xfId="2" applyFont="1" applyFill="1" applyBorder="1">
      <alignment horizontal="center" vertical="center" wrapText="1"/>
    </xf>
    <xf numFmtId="0" fontId="14" fillId="0" borderId="16" xfId="2" applyFont="1" applyFill="1" applyBorder="1">
      <alignment horizontal="center" vertical="center" wrapText="1"/>
    </xf>
    <xf numFmtId="0" fontId="14" fillId="0" borderId="15" xfId="2" applyFont="1" applyFill="1" applyBorder="1">
      <alignment horizontal="center" vertical="center" wrapText="1"/>
    </xf>
    <xf numFmtId="165" fontId="14" fillId="0" borderId="17" xfId="2" applyNumberFormat="1" applyFont="1" applyFill="1" applyBorder="1">
      <alignment horizontal="center" vertical="center" wrapText="1"/>
    </xf>
    <xf numFmtId="165" fontId="14" fillId="0" borderId="16" xfId="2" applyNumberFormat="1" applyFont="1" applyFill="1" applyBorder="1">
      <alignment horizontal="center" vertical="center" wrapText="1"/>
    </xf>
    <xf numFmtId="165" fontId="14" fillId="0" borderId="15" xfId="2" applyNumberFormat="1" applyFont="1" applyFill="1" applyBorder="1">
      <alignment horizontal="center" vertical="center" wrapText="1"/>
    </xf>
    <xf numFmtId="165" fontId="14" fillId="0" borderId="18" xfId="2" applyNumberFormat="1" applyFont="1" applyFill="1" applyBorder="1">
      <alignment horizontal="center" vertical="center" wrapText="1"/>
    </xf>
    <xf numFmtId="0" fontId="14" fillId="0" borderId="17" xfId="2" applyFill="1" applyBorder="1">
      <alignment horizontal="center" vertical="center" wrapText="1"/>
    </xf>
    <xf numFmtId="0" fontId="14" fillId="0" borderId="9" xfId="2" applyFill="1" applyBorder="1">
      <alignment horizontal="center" vertical="center" wrapText="1"/>
    </xf>
    <xf numFmtId="0" fontId="14" fillId="0" borderId="2" xfId="2" applyFill="1" applyBorder="1" applyAlignment="1">
      <alignment horizontal="center" vertical="center" wrapText="1"/>
    </xf>
    <xf numFmtId="0" fontId="14" fillId="0" borderId="18" xfId="2" applyFill="1" applyBorder="1" applyAlignment="1">
      <alignment horizontal="center" vertical="center" wrapText="1"/>
    </xf>
    <xf numFmtId="0" fontId="14" fillId="0" borderId="10" xfId="2" applyFill="1" applyBorder="1" applyAlignment="1">
      <alignment horizontal="center" vertical="center" wrapText="1"/>
    </xf>
    <xf numFmtId="0" fontId="14" fillId="0" borderId="18" xfId="2" applyFont="1" applyFill="1" applyBorder="1">
      <alignment horizontal="center" vertical="center" wrapText="1"/>
    </xf>
    <xf numFmtId="2" fontId="14" fillId="0" borderId="17" xfId="2" applyNumberFormat="1" applyFont="1" applyFill="1" applyBorder="1">
      <alignment horizontal="center" vertical="center" wrapText="1"/>
    </xf>
    <xf numFmtId="2" fontId="14" fillId="0" borderId="16" xfId="2" applyNumberFormat="1" applyFill="1" applyBorder="1">
      <alignment horizontal="center" vertical="center" wrapText="1"/>
    </xf>
    <xf numFmtId="2" fontId="14" fillId="0" borderId="15" xfId="2" applyNumberFormat="1" applyFill="1" applyBorder="1">
      <alignment horizontal="center" vertical="center" wrapText="1"/>
    </xf>
    <xf numFmtId="0" fontId="7" fillId="0" borderId="0" xfId="4" applyNumberFormat="1" applyFont="1" applyFill="1" applyAlignment="1">
      <alignment horizontal="left" vertical="top" wrapText="1"/>
    </xf>
    <xf numFmtId="0" fontId="20" fillId="0" borderId="0" xfId="1" applyFont="1" applyFill="1" applyAlignment="1">
      <alignment horizontal="center" vertical="center" wrapText="1"/>
    </xf>
    <xf numFmtId="49" fontId="0" fillId="0" borderId="27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center" vertical="top"/>
    </xf>
    <xf numFmtId="0" fontId="14" fillId="0" borderId="24" xfId="2" applyFont="1" applyFill="1" applyBorder="1">
      <alignment horizontal="center" vertical="center" wrapText="1"/>
    </xf>
    <xf numFmtId="0" fontId="14" fillId="0" borderId="25" xfId="2" applyFont="1" applyFill="1" applyBorder="1">
      <alignment horizontal="center" vertical="center" wrapText="1"/>
    </xf>
    <xf numFmtId="0" fontId="14" fillId="0" borderId="26" xfId="2" applyFont="1" applyFill="1" applyBorder="1">
      <alignment horizontal="center" vertical="center" wrapText="1"/>
    </xf>
    <xf numFmtId="0" fontId="14" fillId="0" borderId="16" xfId="2" applyFill="1" applyBorder="1">
      <alignment horizontal="center" vertical="center" wrapText="1"/>
    </xf>
    <xf numFmtId="0" fontId="14" fillId="0" borderId="18" xfId="2" applyFill="1" applyBorder="1">
      <alignment horizontal="center" vertical="center" wrapText="1"/>
    </xf>
  </cellXfs>
  <cellStyles count="12">
    <cellStyle name="Заголовок" xfId="1"/>
    <cellStyle name="ЗаголовокСтолбца" xfId="2"/>
    <cellStyle name="Значение" xfId="3"/>
    <cellStyle name="Обычный" xfId="0" builtinId="0"/>
    <cellStyle name="Обычный 2_RAB.2010 КЭн" xfId="4"/>
    <cellStyle name="Обычный_FORM3.1" xfId="5"/>
    <cellStyle name="Обычный_Расчет_конечные тарифы_2010г " xfId="6"/>
    <cellStyle name="Обычный_ТаблицыП1_3 1_4 1_5 1_6" xfId="7"/>
    <cellStyle name="Финансовый 2 2" xfId="8"/>
    <cellStyle name="Финансовый 4" xfId="9"/>
    <cellStyle name="Формула" xfId="10"/>
    <cellStyle name="Формула 2" xf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7C6~1/AppData/Local/Temp/$$_CAEF/&#1041;&#1072;&#1083;&#1072;&#1085;&#1089;%20&#1101;&#1083;.&#1101;&#1085;.2017%20&#1082;%2001.04.2016/FORM3.1.2017(v1.0)%20&#1088;&#1072;&#1073;&#1086;&#1095;&#1072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7C6~1/AppData/Local/Temp/$$_CAEF/&#1041;&#1072;&#1083;&#1072;&#1085;&#1089;%20&#1101;&#1083;.&#1101;&#1085;.2017%20&#1082;%2001.04.2016/00000&#1076;&#1083;&#1103;%20&#1058;&#1072;&#1088;&#1080;&#1092;&#1086;&#1074;%20&#1085;&#1072;%202017&#1075;/&#1054;&#1050;&#1054;&#1053;&#1063;.00-&#1055;%201.4%20%201.5%20%203.30%20%203.1%20%202016&#1043;%20&#1086;&#1090;%20&#106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прил.3 вмлн.кВт"/>
      <sheetName val="прил.3 в тыс.кВт"/>
      <sheetName val="1-4"/>
      <sheetName val="1-5"/>
      <sheetName val="Форма 3.1 (кварталы)"/>
      <sheetName val="Форма 16"/>
      <sheetName val="Субабоненты"/>
      <sheetName val="Лист3"/>
      <sheetName val="Субабоненты (кварталы)"/>
      <sheetName val="Комментарии"/>
      <sheetName val="Проверка"/>
      <sheetName val="TEHSHEET"/>
      <sheetName val="et_union_hor"/>
      <sheetName val="modProv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  <sheetDataSet>
      <sheetData sheetId="0">
        <row r="3">
          <cell r="B3" t="str">
            <v>Версия 1.0</v>
          </cell>
        </row>
      </sheetData>
      <sheetData sheetId="1"/>
      <sheetData sheetId="2">
        <row r="7">
          <cell r="F7" t="str">
            <v>Краснодарский край</v>
          </cell>
        </row>
        <row r="9">
          <cell r="F9">
            <v>2017</v>
          </cell>
        </row>
        <row r="11">
          <cell r="F11" t="str">
            <v>ООО «Энергия Кубани»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B2" t="str">
            <v>2008</v>
          </cell>
          <cell r="E2">
            <v>0</v>
          </cell>
        </row>
        <row r="3">
          <cell r="B3" t="str">
            <v>2009</v>
          </cell>
        </row>
        <row r="4">
          <cell r="B4" t="str">
            <v>2010</v>
          </cell>
        </row>
        <row r="5">
          <cell r="B5" t="str">
            <v>2011</v>
          </cell>
        </row>
        <row r="6">
          <cell r="B6" t="str">
            <v>2012</v>
          </cell>
        </row>
        <row r="7">
          <cell r="B7" t="str">
            <v>2013</v>
          </cell>
        </row>
        <row r="8">
          <cell r="B8" t="str">
            <v>2014</v>
          </cell>
        </row>
        <row r="9">
          <cell r="B9" t="str">
            <v>2015</v>
          </cell>
        </row>
        <row r="10">
          <cell r="B10" t="str">
            <v>2016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в-лесэкспорт"/>
      <sheetName val="ТМТП"/>
      <sheetName val="брис босфор"/>
      <sheetName val="НЭСК-электросеть"/>
      <sheetName val="п 1.4"/>
      <sheetName val="П1.5"/>
      <sheetName val="форма 3.1."/>
      <sheetName val="Лист2"/>
      <sheetName val="3.1.2015"/>
      <sheetName val="Потребители"/>
      <sheetName val="СВОД 2013г пр.7"/>
      <sheetName val="2013г"/>
      <sheetName val="СВОД 2013г Пр.4"/>
      <sheetName val="Пр.3 2015г"/>
      <sheetName val="Лист1"/>
      <sheetName val=" Пр.7КЭ-2014"/>
      <sheetName val="ПР.3 2015"/>
      <sheetName val="Пр.3 2016г"/>
      <sheetName val="расчет мощн."/>
      <sheetName val="расчет.2016"/>
      <sheetName val="Лист4"/>
      <sheetName val="Лист5"/>
      <sheetName val="заявлн.2016"/>
    </sheetNames>
    <sheetDataSet>
      <sheetData sheetId="0"/>
      <sheetData sheetId="1"/>
      <sheetData sheetId="2"/>
      <sheetData sheetId="3"/>
      <sheetData sheetId="4">
        <row r="12">
          <cell r="H12">
            <v>409.05900000000003</v>
          </cell>
          <cell r="R12">
            <v>625.67999999999995</v>
          </cell>
        </row>
        <row r="13">
          <cell r="H13">
            <v>8437.3007606451592</v>
          </cell>
          <cell r="R13">
            <v>10022.358</v>
          </cell>
        </row>
        <row r="16">
          <cell r="F16">
            <v>418.22199999999998</v>
          </cell>
          <cell r="G16">
            <v>8909.9329999999991</v>
          </cell>
          <cell r="P16">
            <v>639.69600000000003</v>
          </cell>
          <cell r="Q16">
            <v>15791.137129999999</v>
          </cell>
        </row>
        <row r="17">
          <cell r="F17">
            <v>9.1630000000000003</v>
          </cell>
          <cell r="G17">
            <v>312.61011032257971</v>
          </cell>
          <cell r="P17">
            <v>14.016</v>
          </cell>
          <cell r="Q17">
            <v>477.55971</v>
          </cell>
          <cell r="R17">
            <v>20.555</v>
          </cell>
        </row>
        <row r="20">
          <cell r="F20">
            <v>409.05899999999997</v>
          </cell>
          <cell r="G20">
            <v>8597.3228896774199</v>
          </cell>
          <cell r="H20">
            <v>8831.8947606451584</v>
          </cell>
          <cell r="P20">
            <v>625.68000000000006</v>
          </cell>
          <cell r="Q20">
            <v>15313.57742</v>
          </cell>
          <cell r="R20">
            <v>10627.483</v>
          </cell>
        </row>
        <row r="21">
          <cell r="R21">
            <v>10627.483</v>
          </cell>
        </row>
        <row r="26">
          <cell r="G26">
            <v>160.03899999999999</v>
          </cell>
          <cell r="Q26">
            <v>5291.22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V10">
            <v>14465</v>
          </cell>
        </row>
        <row r="29">
          <cell r="T29">
            <v>9163</v>
          </cell>
          <cell r="U29">
            <v>312610.11032257974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BE82"/>
  <sheetViews>
    <sheetView tabSelected="1" topLeftCell="A7" zoomScale="70" zoomScaleNormal="70" workbookViewId="0">
      <selection activeCell="AJ29" sqref="AJ29"/>
    </sheetView>
  </sheetViews>
  <sheetFormatPr defaultColWidth="10.28515625" defaultRowHeight="12.75"/>
  <cols>
    <col min="1" max="1" width="7.140625" style="1" customWidth="1"/>
    <col min="2" max="2" width="35.140625" style="2" customWidth="1"/>
    <col min="3" max="3" width="10.28515625" style="2"/>
    <col min="4" max="4" width="7.7109375" style="2" customWidth="1"/>
    <col min="5" max="5" width="9.140625" style="1" hidden="1" customWidth="1"/>
    <col min="6" max="6" width="10.85546875" style="1" hidden="1" customWidth="1"/>
    <col min="7" max="14" width="9.140625" style="1" hidden="1" customWidth="1"/>
    <col min="15" max="17" width="9.28515625" style="1" hidden="1" customWidth="1"/>
    <col min="18" max="19" width="9.140625" style="1" hidden="1" customWidth="1"/>
    <col min="20" max="22" width="9.28515625" style="1" hidden="1" customWidth="1"/>
    <col min="23" max="24" width="9.140625" style="1" hidden="1" customWidth="1"/>
    <col min="25" max="25" width="12.28515625" style="1" bestFit="1" customWidth="1"/>
    <col min="26" max="26" width="12.42578125" style="1" bestFit="1" customWidth="1"/>
    <col min="27" max="30" width="12.28515625" style="1" bestFit="1" customWidth="1"/>
    <col min="31" max="31" width="12.42578125" style="1" bestFit="1" customWidth="1"/>
    <col min="32" max="32" width="13.42578125" style="1" customWidth="1"/>
    <col min="33" max="39" width="12.28515625" style="1" bestFit="1" customWidth="1"/>
    <col min="40" max="40" width="10.28515625" style="1"/>
    <col min="41" max="52" width="0" style="1" hidden="1" customWidth="1"/>
    <col min="53" max="16384" width="10.28515625" style="1"/>
  </cols>
  <sheetData>
    <row r="1" spans="1:43">
      <c r="A1" s="135"/>
      <c r="B1" s="134"/>
      <c r="C1" s="133"/>
      <c r="D1" s="133"/>
      <c r="I1" s="132" t="s">
        <v>74</v>
      </c>
    </row>
    <row r="2" spans="1:43" ht="10.9" customHeight="1">
      <c r="A2" s="135"/>
      <c r="B2" s="134"/>
      <c r="C2" s="133"/>
      <c r="D2" s="133"/>
      <c r="I2" s="132"/>
      <c r="O2" s="131"/>
      <c r="T2" s="131"/>
      <c r="AK2" s="1" t="s">
        <v>100</v>
      </c>
    </row>
    <row r="3" spans="1:43" ht="43.15" customHeight="1">
      <c r="A3" s="221" t="s">
        <v>94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P3" s="1">
        <v>20.496473591073613</v>
      </c>
    </row>
    <row r="4" spans="1:43" ht="16.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3" ht="13.5" thickBot="1">
      <c r="I5" s="1" t="s">
        <v>73</v>
      </c>
      <c r="AP5" s="1">
        <v>20.0871</v>
      </c>
      <c r="AQ5" s="12">
        <f>AP5-AI32</f>
        <v>20.0871</v>
      </c>
    </row>
    <row r="6" spans="1:43" s="130" customFormat="1" ht="11.25" customHeight="1">
      <c r="A6" s="231" t="s">
        <v>72</v>
      </c>
      <c r="B6" s="233" t="s">
        <v>71</v>
      </c>
      <c r="C6" s="233"/>
      <c r="D6" s="234"/>
      <c r="E6" s="224" t="s">
        <v>70</v>
      </c>
      <c r="F6" s="225"/>
      <c r="G6" s="225"/>
      <c r="H6" s="225"/>
      <c r="I6" s="236"/>
      <c r="J6" s="224" t="s">
        <v>69</v>
      </c>
      <c r="K6" s="225"/>
      <c r="L6" s="225"/>
      <c r="M6" s="225"/>
      <c r="N6" s="226"/>
      <c r="O6" s="227" t="s">
        <v>68</v>
      </c>
      <c r="P6" s="228"/>
      <c r="Q6" s="228"/>
      <c r="R6" s="228"/>
      <c r="S6" s="229"/>
      <c r="T6" s="227" t="s">
        <v>67</v>
      </c>
      <c r="U6" s="228"/>
      <c r="V6" s="228"/>
      <c r="W6" s="228"/>
      <c r="X6" s="229"/>
      <c r="Y6" s="227" t="s">
        <v>95</v>
      </c>
      <c r="Z6" s="228"/>
      <c r="AA6" s="228"/>
      <c r="AB6" s="228"/>
      <c r="AC6" s="230"/>
      <c r="AD6" s="227" t="s">
        <v>66</v>
      </c>
      <c r="AE6" s="228"/>
      <c r="AF6" s="228"/>
      <c r="AG6" s="228"/>
      <c r="AH6" s="229"/>
      <c r="AI6" s="227" t="s">
        <v>96</v>
      </c>
      <c r="AJ6" s="228"/>
      <c r="AK6" s="228"/>
      <c r="AL6" s="228"/>
      <c r="AM6" s="229"/>
    </row>
    <row r="7" spans="1:43" s="130" customFormat="1" ht="11.25" customHeight="1" thickBot="1">
      <c r="A7" s="232"/>
      <c r="B7" s="233"/>
      <c r="C7" s="233"/>
      <c r="D7" s="235"/>
      <c r="E7" s="122" t="s">
        <v>65</v>
      </c>
      <c r="F7" s="128" t="s">
        <v>52</v>
      </c>
      <c r="G7" s="128" t="s">
        <v>3</v>
      </c>
      <c r="H7" s="128" t="s">
        <v>1</v>
      </c>
      <c r="I7" s="129" t="s">
        <v>2</v>
      </c>
      <c r="J7" s="122" t="s">
        <v>65</v>
      </c>
      <c r="K7" s="128" t="s">
        <v>52</v>
      </c>
      <c r="L7" s="128" t="s">
        <v>3</v>
      </c>
      <c r="M7" s="128" t="s">
        <v>1</v>
      </c>
      <c r="N7" s="127" t="s">
        <v>2</v>
      </c>
      <c r="O7" s="99" t="s">
        <v>65</v>
      </c>
      <c r="P7" s="98" t="s">
        <v>52</v>
      </c>
      <c r="Q7" s="98" t="s">
        <v>3</v>
      </c>
      <c r="R7" s="98" t="s">
        <v>1</v>
      </c>
      <c r="S7" s="97" t="s">
        <v>2</v>
      </c>
      <c r="T7" s="99" t="s">
        <v>65</v>
      </c>
      <c r="U7" s="98" t="s">
        <v>52</v>
      </c>
      <c r="V7" s="98" t="s">
        <v>3</v>
      </c>
      <c r="W7" s="98" t="s">
        <v>1</v>
      </c>
      <c r="X7" s="97" t="s">
        <v>2</v>
      </c>
      <c r="Y7" s="99" t="s">
        <v>65</v>
      </c>
      <c r="Z7" s="98" t="s">
        <v>52</v>
      </c>
      <c r="AA7" s="98" t="s">
        <v>3</v>
      </c>
      <c r="AB7" s="98" t="s">
        <v>1</v>
      </c>
      <c r="AC7" s="100" t="s">
        <v>2</v>
      </c>
      <c r="AD7" s="99" t="s">
        <v>65</v>
      </c>
      <c r="AE7" s="98" t="s">
        <v>52</v>
      </c>
      <c r="AF7" s="98" t="s">
        <v>3</v>
      </c>
      <c r="AG7" s="98" t="s">
        <v>1</v>
      </c>
      <c r="AH7" s="97" t="s">
        <v>2</v>
      </c>
      <c r="AI7" s="99" t="s">
        <v>65</v>
      </c>
      <c r="AJ7" s="98" t="s">
        <v>52</v>
      </c>
      <c r="AK7" s="98" t="s">
        <v>3</v>
      </c>
      <c r="AL7" s="98" t="s">
        <v>1</v>
      </c>
      <c r="AM7" s="97" t="s">
        <v>2</v>
      </c>
    </row>
    <row r="8" spans="1:43" ht="11.25" hidden="1" customHeight="1">
      <c r="A8" s="232"/>
      <c r="B8" s="233"/>
      <c r="C8" s="233"/>
      <c r="D8" s="235"/>
      <c r="E8" s="122" t="str">
        <f>E6</f>
        <v>2013 утверждено</v>
      </c>
      <c r="F8" s="128" t="str">
        <f>E6</f>
        <v>2013 утверждено</v>
      </c>
      <c r="G8" s="128" t="str">
        <f>E6</f>
        <v>2013 утверждено</v>
      </c>
      <c r="H8" s="128" t="str">
        <f>E6</f>
        <v>2013 утверждено</v>
      </c>
      <c r="I8" s="129" t="str">
        <f>E6</f>
        <v>2013 утверждено</v>
      </c>
      <c r="J8" s="122" t="str">
        <f>J6</f>
        <v>2013 факт</v>
      </c>
      <c r="K8" s="128" t="str">
        <f>J6</f>
        <v>2013 факт</v>
      </c>
      <c r="L8" s="128" t="str">
        <f>J6</f>
        <v>2013 факт</v>
      </c>
      <c r="M8" s="128" t="str">
        <f>J6</f>
        <v>2013 факт</v>
      </c>
      <c r="N8" s="127" t="str">
        <f>J6</f>
        <v>2013 факт</v>
      </c>
      <c r="O8" s="99" t="str">
        <f>O6</f>
        <v>2014 утверждено</v>
      </c>
      <c r="P8" s="98" t="str">
        <f>O6</f>
        <v>2014 утверждено</v>
      </c>
      <c r="Q8" s="98" t="str">
        <f>O6</f>
        <v>2014 утверждено</v>
      </c>
      <c r="R8" s="98" t="str">
        <f>O6</f>
        <v>2014 утверждено</v>
      </c>
      <c r="S8" s="97" t="str">
        <f>O6</f>
        <v>2014 утверждено</v>
      </c>
      <c r="T8" s="99" t="str">
        <f>T6</f>
        <v>2014факт</v>
      </c>
      <c r="U8" s="98" t="str">
        <f>T6</f>
        <v>2014факт</v>
      </c>
      <c r="V8" s="98" t="str">
        <f>T6</f>
        <v>2014факт</v>
      </c>
      <c r="W8" s="98" t="str">
        <f>T6</f>
        <v>2014факт</v>
      </c>
      <c r="X8" s="97" t="str">
        <f>T6</f>
        <v>2014факт</v>
      </c>
      <c r="Y8" s="126">
        <v>2011</v>
      </c>
      <c r="Z8" s="125">
        <v>2011</v>
      </c>
      <c r="AA8" s="125">
        <v>2011</v>
      </c>
      <c r="AB8" s="125">
        <v>2011</v>
      </c>
      <c r="AC8" s="125">
        <v>2011</v>
      </c>
      <c r="AD8" s="126">
        <v>2011</v>
      </c>
      <c r="AE8" s="125">
        <v>2011</v>
      </c>
      <c r="AF8" s="125">
        <v>2011</v>
      </c>
      <c r="AG8" s="125">
        <v>2011</v>
      </c>
      <c r="AH8" s="124">
        <v>2011</v>
      </c>
      <c r="AI8" s="126">
        <v>2011</v>
      </c>
      <c r="AJ8" s="125">
        <v>2011</v>
      </c>
      <c r="AK8" s="125">
        <v>2011</v>
      </c>
      <c r="AL8" s="125">
        <v>2011</v>
      </c>
      <c r="AM8" s="124">
        <v>2011</v>
      </c>
    </row>
    <row r="9" spans="1:43" ht="0.75" hidden="1" customHeight="1">
      <c r="A9" s="122"/>
      <c r="B9" s="109"/>
      <c r="C9" s="121"/>
      <c r="D9" s="120"/>
      <c r="E9" s="122" t="str">
        <f>E7</f>
        <v>Всего</v>
      </c>
      <c r="F9" s="128" t="str">
        <f>F7</f>
        <v>ВН</v>
      </c>
      <c r="G9" s="128" t="str">
        <f>G7</f>
        <v>СН1</v>
      </c>
      <c r="H9" s="128" t="str">
        <f>H7</f>
        <v>СН2</v>
      </c>
      <c r="I9" s="129" t="str">
        <f>I7</f>
        <v>НН</v>
      </c>
      <c r="J9" s="122" t="str">
        <f>J7</f>
        <v>Всего</v>
      </c>
      <c r="K9" s="128" t="str">
        <f>K7</f>
        <v>ВН</v>
      </c>
      <c r="L9" s="128" t="str">
        <f>L7</f>
        <v>СН1</v>
      </c>
      <c r="M9" s="128" t="str">
        <f>M7</f>
        <v>СН2</v>
      </c>
      <c r="N9" s="127" t="str">
        <f>N7</f>
        <v>НН</v>
      </c>
      <c r="O9" s="99" t="str">
        <f>O7</f>
        <v>Всего</v>
      </c>
      <c r="P9" s="98" t="str">
        <f>P7</f>
        <v>ВН</v>
      </c>
      <c r="Q9" s="98" t="str">
        <f>Q7</f>
        <v>СН1</v>
      </c>
      <c r="R9" s="98" t="str">
        <f>R7</f>
        <v>СН2</v>
      </c>
      <c r="S9" s="97" t="str">
        <f>S7</f>
        <v>НН</v>
      </c>
      <c r="T9" s="99" t="str">
        <f>T7</f>
        <v>Всего</v>
      </c>
      <c r="U9" s="98" t="str">
        <f>U7</f>
        <v>ВН</v>
      </c>
      <c r="V9" s="98" t="str">
        <f>V7</f>
        <v>СН1</v>
      </c>
      <c r="W9" s="98" t="str">
        <f>W7</f>
        <v>СН2</v>
      </c>
      <c r="X9" s="97" t="str">
        <f>X7</f>
        <v>НН</v>
      </c>
      <c r="Y9" s="126"/>
      <c r="Z9" s="125"/>
      <c r="AA9" s="125"/>
      <c r="AB9" s="125"/>
      <c r="AC9" s="125"/>
      <c r="AD9" s="126"/>
      <c r="AE9" s="125"/>
      <c r="AF9" s="125"/>
      <c r="AG9" s="125"/>
      <c r="AH9" s="124"/>
      <c r="AI9" s="126"/>
      <c r="AJ9" s="125"/>
      <c r="AK9" s="125"/>
      <c r="AL9" s="125"/>
      <c r="AM9" s="124"/>
    </row>
    <row r="10" spans="1:43" ht="11.25" hidden="1" customHeight="1">
      <c r="A10" s="122"/>
      <c r="B10" s="109"/>
      <c r="C10" s="121"/>
      <c r="D10" s="120"/>
      <c r="E10" s="118" t="s">
        <v>63</v>
      </c>
      <c r="F10" s="117" t="s">
        <v>63</v>
      </c>
      <c r="G10" s="117" t="s">
        <v>63</v>
      </c>
      <c r="H10" s="117" t="s">
        <v>63</v>
      </c>
      <c r="I10" s="119" t="s">
        <v>63</v>
      </c>
      <c r="J10" s="118" t="s">
        <v>64</v>
      </c>
      <c r="K10" s="117" t="s">
        <v>64</v>
      </c>
      <c r="L10" s="117" t="s">
        <v>64</v>
      </c>
      <c r="M10" s="117" t="s">
        <v>64</v>
      </c>
      <c r="N10" s="116" t="s">
        <v>64</v>
      </c>
      <c r="O10" s="115" t="s">
        <v>63</v>
      </c>
      <c r="P10" s="114" t="s">
        <v>63</v>
      </c>
      <c r="Q10" s="114" t="s">
        <v>63</v>
      </c>
      <c r="R10" s="114" t="s">
        <v>63</v>
      </c>
      <c r="S10" s="113" t="s">
        <v>63</v>
      </c>
      <c r="T10" s="115" t="s">
        <v>63</v>
      </c>
      <c r="U10" s="114" t="s">
        <v>63</v>
      </c>
      <c r="V10" s="114" t="s">
        <v>63</v>
      </c>
      <c r="W10" s="114" t="s">
        <v>63</v>
      </c>
      <c r="X10" s="113" t="s">
        <v>63</v>
      </c>
      <c r="Y10" s="115" t="s">
        <v>63</v>
      </c>
      <c r="Z10" s="115" t="s">
        <v>63</v>
      </c>
      <c r="AA10" s="115" t="s">
        <v>63</v>
      </c>
      <c r="AB10" s="115" t="s">
        <v>63</v>
      </c>
      <c r="AC10" s="112" t="s">
        <v>63</v>
      </c>
      <c r="AD10" s="115" t="s">
        <v>63</v>
      </c>
      <c r="AE10" s="115" t="s">
        <v>63</v>
      </c>
      <c r="AF10" s="115" t="s">
        <v>63</v>
      </c>
      <c r="AG10" s="115" t="s">
        <v>63</v>
      </c>
      <c r="AH10" s="123" t="s">
        <v>63</v>
      </c>
      <c r="AI10" s="115" t="s">
        <v>63</v>
      </c>
      <c r="AJ10" s="115" t="s">
        <v>63</v>
      </c>
      <c r="AK10" s="115" t="s">
        <v>63</v>
      </c>
      <c r="AL10" s="115" t="s">
        <v>63</v>
      </c>
      <c r="AM10" s="123" t="s">
        <v>63</v>
      </c>
    </row>
    <row r="11" spans="1:43" ht="22.5" hidden="1" customHeight="1">
      <c r="A11" s="122"/>
      <c r="B11" s="109"/>
      <c r="C11" s="121"/>
      <c r="D11" s="120"/>
      <c r="E11" s="118" t="s">
        <v>62</v>
      </c>
      <c r="F11" s="117" t="s">
        <v>62</v>
      </c>
      <c r="G11" s="117" t="s">
        <v>62</v>
      </c>
      <c r="H11" s="117" t="s">
        <v>62</v>
      </c>
      <c r="I11" s="119" t="s">
        <v>62</v>
      </c>
      <c r="J11" s="118" t="s">
        <v>62</v>
      </c>
      <c r="K11" s="117" t="s">
        <v>62</v>
      </c>
      <c r="L11" s="117" t="s">
        <v>62</v>
      </c>
      <c r="M11" s="117" t="s">
        <v>62</v>
      </c>
      <c r="N11" s="116" t="s">
        <v>62</v>
      </c>
      <c r="O11" s="115" t="s">
        <v>62</v>
      </c>
      <c r="P11" s="114" t="s">
        <v>62</v>
      </c>
      <c r="Q11" s="114" t="s">
        <v>62</v>
      </c>
      <c r="R11" s="114" t="s">
        <v>62</v>
      </c>
      <c r="S11" s="113" t="s">
        <v>62</v>
      </c>
      <c r="T11" s="115" t="s">
        <v>62</v>
      </c>
      <c r="U11" s="114" t="s">
        <v>62</v>
      </c>
      <c r="V11" s="114" t="s">
        <v>62</v>
      </c>
      <c r="W11" s="114" t="s">
        <v>62</v>
      </c>
      <c r="X11" s="113" t="s">
        <v>62</v>
      </c>
      <c r="Y11" s="112"/>
      <c r="Z11" s="111"/>
      <c r="AA11" s="111"/>
      <c r="AB11" s="111"/>
      <c r="AC11" s="111"/>
      <c r="AD11" s="112"/>
      <c r="AE11" s="111"/>
      <c r="AF11" s="111"/>
      <c r="AG11" s="111"/>
      <c r="AH11" s="110"/>
      <c r="AI11" s="112"/>
      <c r="AJ11" s="111"/>
      <c r="AK11" s="111"/>
      <c r="AL11" s="111"/>
      <c r="AM11" s="110"/>
    </row>
    <row r="12" spans="1:43" ht="13.5" hidden="1" thickBot="1">
      <c r="A12" s="106">
        <v>1</v>
      </c>
      <c r="B12" s="109">
        <v>2</v>
      </c>
      <c r="C12" s="109"/>
      <c r="D12" s="108"/>
      <c r="E12" s="106">
        <v>1</v>
      </c>
      <c r="F12" s="105">
        <f t="shared" ref="F12:X12" si="0">E12+1</f>
        <v>2</v>
      </c>
      <c r="G12" s="105">
        <f t="shared" si="0"/>
        <v>3</v>
      </c>
      <c r="H12" s="105">
        <f t="shared" si="0"/>
        <v>4</v>
      </c>
      <c r="I12" s="107">
        <f t="shared" si="0"/>
        <v>5</v>
      </c>
      <c r="J12" s="106">
        <f t="shared" si="0"/>
        <v>6</v>
      </c>
      <c r="K12" s="105">
        <f t="shared" si="0"/>
        <v>7</v>
      </c>
      <c r="L12" s="105">
        <f t="shared" si="0"/>
        <v>8</v>
      </c>
      <c r="M12" s="105">
        <f t="shared" si="0"/>
        <v>9</v>
      </c>
      <c r="N12" s="104">
        <f t="shared" si="0"/>
        <v>10</v>
      </c>
      <c r="O12" s="103">
        <f t="shared" si="0"/>
        <v>11</v>
      </c>
      <c r="P12" s="102">
        <f t="shared" si="0"/>
        <v>12</v>
      </c>
      <c r="Q12" s="102">
        <f t="shared" si="0"/>
        <v>13</v>
      </c>
      <c r="R12" s="102">
        <f t="shared" si="0"/>
        <v>14</v>
      </c>
      <c r="S12" s="101">
        <f t="shared" si="0"/>
        <v>15</v>
      </c>
      <c r="T12" s="103">
        <f t="shared" si="0"/>
        <v>16</v>
      </c>
      <c r="U12" s="102">
        <f t="shared" si="0"/>
        <v>17</v>
      </c>
      <c r="V12" s="102">
        <f t="shared" si="0"/>
        <v>18</v>
      </c>
      <c r="W12" s="102">
        <f t="shared" si="0"/>
        <v>19</v>
      </c>
      <c r="X12" s="101">
        <f t="shared" si="0"/>
        <v>20</v>
      </c>
      <c r="Y12" s="99">
        <v>16</v>
      </c>
      <c r="Z12" s="98">
        <v>17</v>
      </c>
      <c r="AA12" s="98">
        <v>18</v>
      </c>
      <c r="AB12" s="98">
        <v>19</v>
      </c>
      <c r="AC12" s="100">
        <v>20</v>
      </c>
      <c r="AD12" s="99">
        <v>16</v>
      </c>
      <c r="AE12" s="98">
        <v>17</v>
      </c>
      <c r="AF12" s="98">
        <v>18</v>
      </c>
      <c r="AG12" s="98">
        <v>19</v>
      </c>
      <c r="AH12" s="97">
        <v>20</v>
      </c>
      <c r="AI12" s="99">
        <v>16</v>
      </c>
      <c r="AJ12" s="98">
        <v>17</v>
      </c>
      <c r="AK12" s="98">
        <v>18</v>
      </c>
      <c r="AL12" s="98">
        <v>19</v>
      </c>
      <c r="AM12" s="97">
        <v>20</v>
      </c>
    </row>
    <row r="13" spans="1:43" ht="42" customHeight="1">
      <c r="A13" s="96" t="s">
        <v>61</v>
      </c>
      <c r="B13" s="25" t="s">
        <v>60</v>
      </c>
      <c r="C13" s="25" t="s">
        <v>59</v>
      </c>
      <c r="D13" s="95" t="s">
        <v>7</v>
      </c>
      <c r="E13" s="93">
        <f t="shared" ref="E13:X13" si="1">E14+E20+E21+E22</f>
        <v>0</v>
      </c>
      <c r="F13" s="92">
        <f t="shared" si="1"/>
        <v>0</v>
      </c>
      <c r="G13" s="92">
        <f t="shared" si="1"/>
        <v>0</v>
      </c>
      <c r="H13" s="92">
        <f t="shared" si="1"/>
        <v>0</v>
      </c>
      <c r="I13" s="94">
        <f t="shared" si="1"/>
        <v>0</v>
      </c>
      <c r="J13" s="93">
        <f t="shared" si="1"/>
        <v>0</v>
      </c>
      <c r="K13" s="92">
        <f t="shared" si="1"/>
        <v>0</v>
      </c>
      <c r="L13" s="92">
        <f t="shared" si="1"/>
        <v>0</v>
      </c>
      <c r="M13" s="92">
        <f t="shared" si="1"/>
        <v>0</v>
      </c>
      <c r="N13" s="91">
        <f t="shared" si="1"/>
        <v>0</v>
      </c>
      <c r="O13" s="56">
        <f t="shared" si="1"/>
        <v>3.2389427083333331</v>
      </c>
      <c r="P13" s="61">
        <f t="shared" si="1"/>
        <v>0</v>
      </c>
      <c r="Q13" s="61">
        <f t="shared" si="1"/>
        <v>0.14521597222222221</v>
      </c>
      <c r="R13" s="61">
        <f t="shared" si="1"/>
        <v>3.0937267361111109</v>
      </c>
      <c r="S13" s="60">
        <f t="shared" si="1"/>
        <v>0</v>
      </c>
      <c r="T13" s="56">
        <f t="shared" si="1"/>
        <v>5.7051503923611104</v>
      </c>
      <c r="U13" s="61">
        <f t="shared" si="1"/>
        <v>0</v>
      </c>
      <c r="V13" s="61">
        <f t="shared" si="1"/>
        <v>0.22211666666666668</v>
      </c>
      <c r="W13" s="61">
        <f t="shared" si="1"/>
        <v>5.4830337256944439</v>
      </c>
      <c r="X13" s="60">
        <f t="shared" si="1"/>
        <v>0</v>
      </c>
      <c r="Y13" s="29">
        <v>9.7769999999999992</v>
      </c>
      <c r="Z13" s="59">
        <v>0.89900000000000002</v>
      </c>
      <c r="AA13" s="59">
        <v>1.327</v>
      </c>
      <c r="AB13" s="59">
        <v>8.8780000000000001</v>
      </c>
      <c r="AC13" s="58">
        <v>8.4499999999999993</v>
      </c>
      <c r="AD13" s="29">
        <v>23.760999999999999</v>
      </c>
      <c r="AE13" s="59">
        <v>2.1859999999999999</v>
      </c>
      <c r="AF13" s="59">
        <v>3.2240000000000002</v>
      </c>
      <c r="AG13" s="59">
        <v>21.574999999999999</v>
      </c>
      <c r="AH13" s="58">
        <v>20.536999999999999</v>
      </c>
      <c r="AI13" s="29">
        <v>55.744999999999997</v>
      </c>
      <c r="AJ13" s="59">
        <v>50.726999999999997</v>
      </c>
      <c r="AK13" s="59">
        <v>0</v>
      </c>
      <c r="AL13" s="59">
        <f>AI13-AJ13</f>
        <v>5.0180000000000007</v>
      </c>
      <c r="AM13" s="58">
        <v>0</v>
      </c>
      <c r="AP13" s="1">
        <v>0.40937359107361293</v>
      </c>
    </row>
    <row r="14" spans="1:43" ht="15">
      <c r="A14" s="40" t="s">
        <v>58</v>
      </c>
      <c r="B14" s="25" t="s">
        <v>57</v>
      </c>
      <c r="C14" s="25" t="s">
        <v>56</v>
      </c>
      <c r="D14" s="39" t="s">
        <v>7</v>
      </c>
      <c r="E14" s="35"/>
      <c r="F14" s="85">
        <f>F16+F17+F18+F19</f>
        <v>0</v>
      </c>
      <c r="G14" s="85">
        <f>G16+G17+G18+G19</f>
        <v>0</v>
      </c>
      <c r="H14" s="85">
        <f>H16+H17+H18+H19</f>
        <v>0</v>
      </c>
      <c r="I14" s="90">
        <f>I16+I17+I18+I19</f>
        <v>0</v>
      </c>
      <c r="J14" s="35"/>
      <c r="K14" s="85">
        <f>K16+K17+K18+K19</f>
        <v>0</v>
      </c>
      <c r="L14" s="85">
        <f>L16+L17+L18+L19</f>
        <v>0</v>
      </c>
      <c r="M14" s="85">
        <f>M16+M17+M18+M19</f>
        <v>0</v>
      </c>
      <c r="N14" s="84">
        <f>N16+N17+N18+N19</f>
        <v>0</v>
      </c>
      <c r="O14" s="32"/>
      <c r="P14" s="75">
        <v>0</v>
      </c>
      <c r="Q14" s="75">
        <v>0</v>
      </c>
      <c r="R14" s="75">
        <v>0</v>
      </c>
      <c r="S14" s="74">
        <v>0</v>
      </c>
      <c r="T14" s="32"/>
      <c r="U14" s="75">
        <v>0</v>
      </c>
      <c r="V14" s="75">
        <v>0</v>
      </c>
      <c r="W14" s="75">
        <v>0</v>
      </c>
      <c r="X14" s="74">
        <v>0</v>
      </c>
      <c r="Y14" s="29">
        <v>9.7769999999999992</v>
      </c>
      <c r="Z14" s="59">
        <f>Z16+Z17+Z18+Z19</f>
        <v>0</v>
      </c>
      <c r="AA14" s="59">
        <f>AA16+AA17+AA18+AA19</f>
        <v>0</v>
      </c>
      <c r="AB14" s="59">
        <v>1.327</v>
      </c>
      <c r="AC14" s="58">
        <v>8.4499999999999993</v>
      </c>
      <c r="AD14" s="29">
        <v>23.760999999999999</v>
      </c>
      <c r="AE14" s="59">
        <f>AE16+AE17+AE18+AE19</f>
        <v>0</v>
      </c>
      <c r="AF14" s="59">
        <f>AF16+AF17+AF18+AF19</f>
        <v>0</v>
      </c>
      <c r="AG14" s="59">
        <v>3.2240000000000002</v>
      </c>
      <c r="AH14" s="58">
        <v>20.536999999999999</v>
      </c>
      <c r="AI14" s="29">
        <f>AJ14+AL14</f>
        <v>55.744999999999997</v>
      </c>
      <c r="AJ14" s="59">
        <f>AJ13</f>
        <v>50.726999999999997</v>
      </c>
      <c r="AK14" s="59">
        <v>0</v>
      </c>
      <c r="AL14" s="59">
        <f>AL13</f>
        <v>5.0180000000000007</v>
      </c>
      <c r="AM14" s="58">
        <v>0</v>
      </c>
    </row>
    <row r="15" spans="1:43" ht="15.75">
      <c r="A15" s="40"/>
      <c r="B15" s="25" t="s">
        <v>55</v>
      </c>
      <c r="C15" s="25"/>
      <c r="D15" s="39"/>
      <c r="E15" s="89"/>
      <c r="F15" s="52"/>
      <c r="G15" s="52"/>
      <c r="H15" s="52"/>
      <c r="I15" s="53"/>
      <c r="J15" s="40"/>
      <c r="K15" s="52"/>
      <c r="L15" s="52"/>
      <c r="M15" s="52"/>
      <c r="N15" s="51"/>
      <c r="O15" s="50"/>
      <c r="P15" s="49"/>
      <c r="Q15" s="49"/>
      <c r="R15" s="49"/>
      <c r="S15" s="48"/>
      <c r="T15" s="50"/>
      <c r="U15" s="49"/>
      <c r="V15" s="49"/>
      <c r="W15" s="49"/>
      <c r="X15" s="48"/>
      <c r="Y15" s="47"/>
      <c r="Z15" s="46"/>
      <c r="AA15" s="46"/>
      <c r="AB15" s="46"/>
      <c r="AC15" s="45"/>
      <c r="AD15" s="47"/>
      <c r="AE15" s="46"/>
      <c r="AF15" s="46"/>
      <c r="AG15" s="46"/>
      <c r="AH15" s="45"/>
      <c r="AI15" s="47"/>
      <c r="AJ15" s="46"/>
      <c r="AK15" s="46"/>
      <c r="AL15" s="46"/>
      <c r="AM15" s="45"/>
    </row>
    <row r="16" spans="1:43" ht="15.75">
      <c r="A16" s="40"/>
      <c r="B16" s="25" t="s">
        <v>54</v>
      </c>
      <c r="C16" s="25" t="s">
        <v>53</v>
      </c>
      <c r="D16" s="39" t="s">
        <v>7</v>
      </c>
      <c r="E16" s="40"/>
      <c r="F16" s="88"/>
      <c r="G16" s="52"/>
      <c r="H16" s="52"/>
      <c r="I16" s="53"/>
      <c r="J16" s="40"/>
      <c r="K16" s="87"/>
      <c r="L16" s="87"/>
      <c r="M16" s="87"/>
      <c r="N16" s="86"/>
      <c r="O16" s="50"/>
      <c r="P16" s="49"/>
      <c r="Q16" s="49"/>
      <c r="R16" s="49"/>
      <c r="S16" s="48"/>
      <c r="T16" s="50"/>
      <c r="U16" s="49"/>
      <c r="V16" s="49"/>
      <c r="W16" s="49"/>
      <c r="X16" s="48"/>
      <c r="Y16" s="47"/>
      <c r="Z16" s="46"/>
      <c r="AA16" s="46"/>
      <c r="AB16" s="46"/>
      <c r="AC16" s="45"/>
      <c r="AD16" s="47"/>
      <c r="AE16" s="46"/>
      <c r="AF16" s="46"/>
      <c r="AG16" s="46"/>
      <c r="AH16" s="45"/>
      <c r="AI16" s="47"/>
      <c r="AJ16" s="46"/>
      <c r="AK16" s="46"/>
      <c r="AL16" s="46"/>
      <c r="AM16" s="45"/>
    </row>
    <row r="17" spans="1:57" ht="15.75">
      <c r="A17" s="40"/>
      <c r="B17" s="25" t="s">
        <v>52</v>
      </c>
      <c r="C17" s="25" t="s">
        <v>51</v>
      </c>
      <c r="D17" s="39" t="s">
        <v>7</v>
      </c>
      <c r="E17" s="40"/>
      <c r="F17" s="42"/>
      <c r="G17" s="42"/>
      <c r="H17" s="42"/>
      <c r="I17" s="41"/>
      <c r="J17" s="40"/>
      <c r="K17" s="34"/>
      <c r="L17" s="85"/>
      <c r="M17" s="85"/>
      <c r="N17" s="33"/>
      <c r="O17" s="50"/>
      <c r="P17" s="31"/>
      <c r="Q17" s="31"/>
      <c r="R17" s="31"/>
      <c r="S17" s="30"/>
      <c r="T17" s="50"/>
      <c r="U17" s="31"/>
      <c r="V17" s="31"/>
      <c r="W17" s="31"/>
      <c r="X17" s="30"/>
      <c r="Y17" s="47">
        <v>8.4499999999999993</v>
      </c>
      <c r="Z17" s="28"/>
      <c r="AA17" s="28"/>
      <c r="AB17" s="28"/>
      <c r="AC17" s="27">
        <v>8.4499999999999993</v>
      </c>
      <c r="AD17" s="47">
        <v>20.536999999999999</v>
      </c>
      <c r="AE17" s="28"/>
      <c r="AF17" s="28"/>
      <c r="AG17" s="28"/>
      <c r="AH17" s="27">
        <v>20.536999999999999</v>
      </c>
      <c r="AI17" s="28"/>
      <c r="AJ17" s="28">
        <f>AJ14</f>
        <v>50.726999999999997</v>
      </c>
      <c r="AK17" s="28"/>
      <c r="AM17" s="27"/>
    </row>
    <row r="18" spans="1:57" ht="15.75">
      <c r="A18" s="40"/>
      <c r="B18" s="25" t="s">
        <v>3</v>
      </c>
      <c r="C18" s="25" t="s">
        <v>50</v>
      </c>
      <c r="D18" s="39" t="s">
        <v>7</v>
      </c>
      <c r="E18" s="40"/>
      <c r="F18" s="42"/>
      <c r="G18" s="42"/>
      <c r="H18" s="42"/>
      <c r="I18" s="41"/>
      <c r="J18" s="40"/>
      <c r="K18" s="34"/>
      <c r="L18" s="34"/>
      <c r="M18" s="85"/>
      <c r="N18" s="33"/>
      <c r="O18" s="50"/>
      <c r="P18" s="31"/>
      <c r="Q18" s="31"/>
      <c r="R18" s="31"/>
      <c r="S18" s="30">
        <f>'[2]п 1.4'!H12/2880</f>
        <v>0.14203437500000002</v>
      </c>
      <c r="T18" s="50"/>
      <c r="U18" s="31"/>
      <c r="V18" s="31"/>
      <c r="W18" s="31"/>
      <c r="X18" s="30">
        <f>'[2]п 1.4'!R12/2880</f>
        <v>0.21724999999999997</v>
      </c>
      <c r="Y18" s="47">
        <v>1.327</v>
      </c>
      <c r="Z18" s="28"/>
      <c r="AA18" s="28"/>
      <c r="AB18" s="28">
        <v>1.327</v>
      </c>
      <c r="AC18" s="27"/>
      <c r="AD18" s="47">
        <v>3.2240000000000002</v>
      </c>
      <c r="AE18" s="28"/>
      <c r="AF18" s="28"/>
      <c r="AG18" s="28">
        <v>3.2240000000000002</v>
      </c>
      <c r="AH18" s="27"/>
      <c r="AI18" s="28"/>
      <c r="AJ18" s="28"/>
      <c r="AK18" s="28"/>
      <c r="AL18" s="28"/>
      <c r="AM18" s="27"/>
    </row>
    <row r="19" spans="1:57" ht="15.75">
      <c r="A19" s="40"/>
      <c r="B19" s="25" t="s">
        <v>1</v>
      </c>
      <c r="C19" s="25" t="s">
        <v>49</v>
      </c>
      <c r="D19" s="39" t="s">
        <v>7</v>
      </c>
      <c r="E19" s="40"/>
      <c r="F19" s="42"/>
      <c r="G19" s="42"/>
      <c r="H19" s="42"/>
      <c r="I19" s="41"/>
      <c r="J19" s="40"/>
      <c r="K19" s="34"/>
      <c r="L19" s="34"/>
      <c r="M19" s="34"/>
      <c r="N19" s="84"/>
      <c r="O19" s="50"/>
      <c r="P19" s="31"/>
      <c r="Q19" s="31"/>
      <c r="R19" s="31"/>
      <c r="S19" s="30">
        <f>'[2]п 1.4'!H13/2880</f>
        <v>2.929618319668458</v>
      </c>
      <c r="T19" s="50"/>
      <c r="U19" s="31"/>
      <c r="V19" s="31"/>
      <c r="W19" s="31"/>
      <c r="X19" s="30">
        <f>'[2]п 1.4'!R13/2880</f>
        <v>3.4799854166666666</v>
      </c>
      <c r="Y19" s="47"/>
      <c r="Z19" s="28"/>
      <c r="AA19" s="28"/>
      <c r="AB19" s="28"/>
      <c r="AC19" s="27"/>
      <c r="AD19" s="47"/>
      <c r="AE19" s="28"/>
      <c r="AF19" s="28"/>
      <c r="AG19" s="28"/>
      <c r="AH19" s="27"/>
      <c r="AI19" s="28"/>
      <c r="AJ19" s="28"/>
      <c r="AK19" s="28"/>
      <c r="AL19" s="27"/>
    </row>
    <row r="20" spans="1:57" ht="15">
      <c r="A20" s="40" t="s">
        <v>48</v>
      </c>
      <c r="B20" s="25" t="s">
        <v>47</v>
      </c>
      <c r="C20" s="25" t="s">
        <v>46</v>
      </c>
      <c r="D20" s="39" t="s">
        <v>7</v>
      </c>
      <c r="E20" s="35">
        <f>SUM(F20:I20)</f>
        <v>0</v>
      </c>
      <c r="F20" s="42"/>
      <c r="G20" s="42"/>
      <c r="H20" s="42"/>
      <c r="I20" s="41"/>
      <c r="J20" s="35">
        <f>SUM(K20:N20)</f>
        <v>0</v>
      </c>
      <c r="K20" s="34"/>
      <c r="L20" s="34"/>
      <c r="M20" s="34"/>
      <c r="N20" s="33"/>
      <c r="O20" s="56">
        <f>SUM(P20:S20)</f>
        <v>0</v>
      </c>
      <c r="P20" s="55"/>
      <c r="Q20" s="55"/>
      <c r="R20" s="55"/>
      <c r="S20" s="54"/>
      <c r="T20" s="56">
        <f>SUM(U20:X20)</f>
        <v>0</v>
      </c>
      <c r="U20" s="55"/>
      <c r="V20" s="55"/>
      <c r="W20" s="55"/>
      <c r="X20" s="54"/>
      <c r="Y20" s="29">
        <f>SUM(Z20:AC20)</f>
        <v>0</v>
      </c>
      <c r="Z20" s="28"/>
      <c r="AA20" s="28"/>
      <c r="AB20" s="28"/>
      <c r="AC20" s="27"/>
      <c r="AD20" s="29">
        <f>SUM(AE20:AH20)</f>
        <v>0</v>
      </c>
      <c r="AE20" s="28"/>
      <c r="AF20" s="28"/>
      <c r="AG20" s="28"/>
      <c r="AH20" s="27"/>
      <c r="AI20" s="28">
        <f>SUM(AJ20:AM20)</f>
        <v>0</v>
      </c>
      <c r="AJ20" s="28"/>
      <c r="AK20" s="28"/>
      <c r="AL20" s="28"/>
      <c r="AM20" s="27"/>
    </row>
    <row r="21" spans="1:57" ht="34.15" customHeight="1">
      <c r="A21" s="40" t="s">
        <v>45</v>
      </c>
      <c r="B21" s="25" t="s">
        <v>44</v>
      </c>
      <c r="C21" s="25" t="s">
        <v>43</v>
      </c>
      <c r="D21" s="39" t="s">
        <v>7</v>
      </c>
      <c r="E21" s="35">
        <f>SUM(F21:I21)</f>
        <v>0</v>
      </c>
      <c r="F21" s="42"/>
      <c r="G21" s="42"/>
      <c r="H21" s="42"/>
      <c r="I21" s="41"/>
      <c r="J21" s="35">
        <f>SUM(K21:N21)</f>
        <v>0</v>
      </c>
      <c r="K21" s="34"/>
      <c r="L21" s="34"/>
      <c r="M21" s="34"/>
      <c r="N21" s="33"/>
      <c r="O21" s="56">
        <f>SUM(P21:S21)</f>
        <v>0</v>
      </c>
      <c r="P21" s="83"/>
      <c r="Q21" s="55"/>
      <c r="R21" s="55"/>
      <c r="S21" s="54"/>
      <c r="T21" s="56">
        <f>SUM(U21:X21)</f>
        <v>0</v>
      </c>
      <c r="U21" s="83"/>
      <c r="V21" s="55"/>
      <c r="W21" s="55"/>
      <c r="X21" s="54"/>
      <c r="Y21" s="29">
        <f>SUM(Z21:AC21)</f>
        <v>0</v>
      </c>
      <c r="Z21" s="43"/>
      <c r="AA21" s="28"/>
      <c r="AB21" s="28"/>
      <c r="AC21" s="27"/>
      <c r="AD21" s="29">
        <f>SUM(AE21:AH21)</f>
        <v>0</v>
      </c>
      <c r="AE21" s="43"/>
      <c r="AF21" s="28"/>
      <c r="AG21" s="28"/>
      <c r="AH21" s="27"/>
      <c r="AI21" s="28">
        <f>SUM(AJ21:AM21)</f>
        <v>0</v>
      </c>
      <c r="AJ21" s="43"/>
      <c r="AK21" s="28"/>
      <c r="AL21" s="28"/>
      <c r="AM21" s="27"/>
    </row>
    <row r="22" spans="1:57" ht="25.5">
      <c r="A22" s="40" t="s">
        <v>42</v>
      </c>
      <c r="B22" s="25" t="s">
        <v>41</v>
      </c>
      <c r="C22" s="25" t="s">
        <v>40</v>
      </c>
      <c r="D22" s="39" t="s">
        <v>7</v>
      </c>
      <c r="E22" s="35">
        <f>SUM(F22:I22)</f>
        <v>0</v>
      </c>
      <c r="F22" s="42"/>
      <c r="G22" s="42"/>
      <c r="H22" s="42"/>
      <c r="I22" s="41"/>
      <c r="J22" s="35">
        <f>SUM(K22:N22)</f>
        <v>0</v>
      </c>
      <c r="K22" s="34"/>
      <c r="L22" s="34"/>
      <c r="M22" s="34"/>
      <c r="N22" s="33"/>
      <c r="O22" s="82">
        <f>SUM(P22:S22)</f>
        <v>3.2389427083333331</v>
      </c>
      <c r="P22" s="81"/>
      <c r="Q22" s="81">
        <f>'[2]п 1.4'!F16/2880</f>
        <v>0.14521597222222221</v>
      </c>
      <c r="R22" s="81">
        <f>'[2]п 1.4'!G16/2880</f>
        <v>3.0937267361111109</v>
      </c>
      <c r="S22" s="80"/>
      <c r="T22" s="82">
        <f>SUM(U22:X22)</f>
        <v>5.7051503923611104</v>
      </c>
      <c r="U22" s="81"/>
      <c r="V22" s="81">
        <f>'[2]п 1.4'!P16/2880</f>
        <v>0.22211666666666668</v>
      </c>
      <c r="W22" s="81">
        <f>'[2]п 1.4'!Q16/2880</f>
        <v>5.4830337256944439</v>
      </c>
      <c r="X22" s="80"/>
      <c r="Y22" s="79">
        <f>SUM(Z22:AC22)</f>
        <v>0</v>
      </c>
      <c r="Z22" s="78"/>
      <c r="AA22" s="78"/>
      <c r="AB22" s="78"/>
      <c r="AC22" s="77"/>
      <c r="AD22" s="79">
        <f>SUM(AE22:AH22)</f>
        <v>0</v>
      </c>
      <c r="AE22" s="78"/>
      <c r="AF22" s="78"/>
      <c r="AG22" s="78"/>
      <c r="AH22" s="77"/>
      <c r="AI22" s="28">
        <f>SUM(AJ22:AM22)</f>
        <v>0</v>
      </c>
      <c r="AJ22" s="78"/>
      <c r="AK22" s="78"/>
      <c r="AL22" s="78"/>
      <c r="AM22" s="77"/>
      <c r="AO22" s="1">
        <v>0.21610000000000004</v>
      </c>
      <c r="AQ22" s="1">
        <v>7.6935555590277778</v>
      </c>
      <c r="AR22" s="12">
        <f>AQ22-AF22</f>
        <v>7.6935555590277778</v>
      </c>
      <c r="BC22" s="12"/>
      <c r="BE22" s="12"/>
    </row>
    <row r="23" spans="1:57" ht="15">
      <c r="A23" s="40" t="s">
        <v>39</v>
      </c>
      <c r="B23" s="25" t="s">
        <v>38</v>
      </c>
      <c r="C23" s="25" t="s">
        <v>37</v>
      </c>
      <c r="D23" s="39" t="s">
        <v>7</v>
      </c>
      <c r="E23" s="76">
        <f>SUM(F23:I23)</f>
        <v>0</v>
      </c>
      <c r="F23" s="42"/>
      <c r="G23" s="42"/>
      <c r="H23" s="42"/>
      <c r="I23" s="41"/>
      <c r="J23" s="35">
        <f>SUM(K23:N23)</f>
        <v>0</v>
      </c>
      <c r="K23" s="34"/>
      <c r="L23" s="34"/>
      <c r="M23" s="34"/>
      <c r="N23" s="33"/>
      <c r="O23" s="56">
        <f>SUM(P23:S23)</f>
        <v>0.1117267744175624</v>
      </c>
      <c r="P23" s="75"/>
      <c r="Q23" s="75">
        <f>'[2]п 1.4'!F17/2880</f>
        <v>3.1815972222222224E-3</v>
      </c>
      <c r="R23" s="75">
        <f>'[2]п 1.4'!G17/2880</f>
        <v>0.10854517719534018</v>
      </c>
      <c r="S23" s="74"/>
      <c r="T23" s="56">
        <f>SUM(U23:X23)</f>
        <v>0.17782316319444441</v>
      </c>
      <c r="U23" s="75"/>
      <c r="V23" s="75">
        <f>'[2]п 1.4'!P17/2880</f>
        <v>4.8666666666666667E-3</v>
      </c>
      <c r="W23" s="75">
        <f>'[2]п 1.4'!Q17/2880</f>
        <v>0.16581934374999999</v>
      </c>
      <c r="X23" s="74">
        <f>'[2]п 1.4'!R17/2880</f>
        <v>7.1371527777777779E-3</v>
      </c>
      <c r="Y23" s="29">
        <v>0.45169999999999999</v>
      </c>
      <c r="Z23" s="59"/>
      <c r="AA23" s="59"/>
      <c r="AB23" s="59">
        <v>0.20300000000000001</v>
      </c>
      <c r="AC23" s="58">
        <v>0.249</v>
      </c>
      <c r="AD23" s="29">
        <v>1.7609999999999999</v>
      </c>
      <c r="AE23" s="59"/>
      <c r="AF23" s="59"/>
      <c r="AG23" s="59">
        <v>0.79200000000000004</v>
      </c>
      <c r="AH23" s="58">
        <v>0.96899999999999997</v>
      </c>
      <c r="AI23" s="28">
        <v>1.91</v>
      </c>
      <c r="AJ23" s="59">
        <f>AI23-AL23</f>
        <v>1.738</v>
      </c>
      <c r="AK23" s="59"/>
      <c r="AL23" s="59">
        <v>0.17199999999999999</v>
      </c>
      <c r="AM23" s="58"/>
    </row>
    <row r="24" spans="1:57" ht="15">
      <c r="A24" s="40"/>
      <c r="B24" s="25" t="s">
        <v>36</v>
      </c>
      <c r="C24" s="25" t="s">
        <v>35</v>
      </c>
      <c r="D24" s="39" t="s">
        <v>34</v>
      </c>
      <c r="E24" s="35"/>
      <c r="F24" s="72">
        <f>IF(F13=0,0,F23/F13*100)</f>
        <v>0</v>
      </c>
      <c r="G24" s="72">
        <f>IF(G13=0,0,G23/G13*100)</f>
        <v>0</v>
      </c>
      <c r="H24" s="72">
        <f>IF(H13=0,0,H23/H13*100)</f>
        <v>0</v>
      </c>
      <c r="I24" s="73">
        <f>IF(I13=0,0,I23/I13*100)</f>
        <v>0</v>
      </c>
      <c r="J24" s="35"/>
      <c r="K24" s="72">
        <f t="shared" ref="K24:AM24" si="2">IF(K13=0,0,K23/K13*100)</f>
        <v>0</v>
      </c>
      <c r="L24" s="72">
        <f t="shared" si="2"/>
        <v>0</v>
      </c>
      <c r="M24" s="72">
        <f t="shared" si="2"/>
        <v>0</v>
      </c>
      <c r="N24" s="71">
        <f t="shared" si="2"/>
        <v>0</v>
      </c>
      <c r="O24" s="56">
        <f t="shared" si="2"/>
        <v>3.4494828861932474</v>
      </c>
      <c r="P24" s="61">
        <f t="shared" si="2"/>
        <v>0</v>
      </c>
      <c r="Q24" s="61">
        <f t="shared" si="2"/>
        <v>2.1909416529976902</v>
      </c>
      <c r="R24" s="61">
        <f t="shared" si="2"/>
        <v>3.5085573631426827</v>
      </c>
      <c r="S24" s="60">
        <f t="shared" si="2"/>
        <v>0</v>
      </c>
      <c r="T24" s="56">
        <f t="shared" si="2"/>
        <v>3.1168882670041453</v>
      </c>
      <c r="U24" s="61">
        <f t="shared" si="2"/>
        <v>0</v>
      </c>
      <c r="V24" s="61">
        <f t="shared" si="2"/>
        <v>2.1910407443535678</v>
      </c>
      <c r="W24" s="61">
        <f t="shared" si="2"/>
        <v>3.0242262230294492</v>
      </c>
      <c r="X24" s="60">
        <f t="shared" si="2"/>
        <v>0</v>
      </c>
      <c r="Y24" s="29">
        <f t="shared" si="2"/>
        <v>4.6200265930244457</v>
      </c>
      <c r="Z24" s="59">
        <f t="shared" si="2"/>
        <v>0</v>
      </c>
      <c r="AA24" s="59">
        <f t="shared" si="2"/>
        <v>0</v>
      </c>
      <c r="AB24" s="59">
        <f t="shared" si="2"/>
        <v>2.286551025005632</v>
      </c>
      <c r="AC24" s="58">
        <f t="shared" si="2"/>
        <v>2.9467455621301779</v>
      </c>
      <c r="AD24" s="29">
        <f t="shared" si="2"/>
        <v>7.4113042380371201</v>
      </c>
      <c r="AE24" s="59">
        <f t="shared" si="2"/>
        <v>0</v>
      </c>
      <c r="AF24" s="59">
        <f t="shared" si="2"/>
        <v>0</v>
      </c>
      <c r="AG24" s="59">
        <f t="shared" si="2"/>
        <v>3.6709154113557361</v>
      </c>
      <c r="AH24" s="58">
        <f t="shared" si="2"/>
        <v>4.7183132882115206</v>
      </c>
      <c r="AI24" s="28">
        <f t="shared" si="2"/>
        <v>3.4263162615481209</v>
      </c>
      <c r="AJ24" s="59">
        <f t="shared" si="2"/>
        <v>3.426183294892267</v>
      </c>
      <c r="AK24" s="59">
        <f t="shared" si="2"/>
        <v>0</v>
      </c>
      <c r="AL24" s="59">
        <f t="shared" si="2"/>
        <v>3.4276604224790743</v>
      </c>
      <c r="AM24" s="58">
        <f t="shared" si="2"/>
        <v>0</v>
      </c>
      <c r="AO24" s="1">
        <v>7.4188984097222201</v>
      </c>
      <c r="AQ24" s="12">
        <f>AD26-AO24</f>
        <v>14.581101590277779</v>
      </c>
    </row>
    <row r="25" spans="1:57" ht="15">
      <c r="A25" s="40" t="s">
        <v>33</v>
      </c>
      <c r="B25" s="25" t="s">
        <v>32</v>
      </c>
      <c r="C25" s="25" t="s">
        <v>31</v>
      </c>
      <c r="D25" s="39" t="s">
        <v>7</v>
      </c>
      <c r="E25" s="35">
        <f>SUM(F25:I25)</f>
        <v>0</v>
      </c>
      <c r="F25" s="42"/>
      <c r="G25" s="70"/>
      <c r="H25" s="70"/>
      <c r="I25" s="69"/>
      <c r="J25" s="35">
        <f>SUM(K25:N25)</f>
        <v>0</v>
      </c>
      <c r="K25" s="68"/>
      <c r="L25" s="68"/>
      <c r="M25" s="68"/>
      <c r="N25" s="67"/>
      <c r="O25" s="56">
        <f>SUM(P25:S25)</f>
        <v>0</v>
      </c>
      <c r="P25" s="31"/>
      <c r="Q25" s="31"/>
      <c r="R25" s="31"/>
      <c r="S25" s="30"/>
      <c r="T25" s="56">
        <f>SUM(U25:X25)</f>
        <v>0</v>
      </c>
      <c r="U25" s="31"/>
      <c r="V25" s="31"/>
      <c r="W25" s="31"/>
      <c r="X25" s="30"/>
      <c r="Y25" s="29">
        <f>SUM(Z25:AC25)</f>
        <v>0</v>
      </c>
      <c r="Z25" s="28"/>
      <c r="AA25" s="28"/>
      <c r="AB25" s="28"/>
      <c r="AC25" s="27"/>
      <c r="AD25" s="29">
        <f>SUM(AE25:AH25)</f>
        <v>0</v>
      </c>
      <c r="AE25" s="28"/>
      <c r="AF25" s="28"/>
      <c r="AG25" s="28"/>
      <c r="AH25" s="27"/>
      <c r="AI25" s="28">
        <f>SUM(AJ25:AM25)</f>
        <v>0</v>
      </c>
      <c r="AJ25" s="28"/>
      <c r="AK25" s="28"/>
      <c r="AL25" s="28"/>
      <c r="AM25" s="27"/>
    </row>
    <row r="26" spans="1:57" ht="22.5">
      <c r="A26" s="66" t="s">
        <v>30</v>
      </c>
      <c r="B26" s="65" t="s">
        <v>29</v>
      </c>
      <c r="C26" s="25" t="s">
        <v>28</v>
      </c>
      <c r="D26" s="39" t="s">
        <v>7</v>
      </c>
      <c r="E26" s="35"/>
      <c r="F26" s="63">
        <f>F13-F23-F25</f>
        <v>0</v>
      </c>
      <c r="G26" s="63">
        <f>G13-G23-G25</f>
        <v>0</v>
      </c>
      <c r="H26" s="63">
        <f>H13-H23-H25</f>
        <v>0</v>
      </c>
      <c r="I26" s="64">
        <f>I13-I23-I25</f>
        <v>0</v>
      </c>
      <c r="J26" s="35"/>
      <c r="K26" s="63">
        <f>K13-K23-K25</f>
        <v>0</v>
      </c>
      <c r="L26" s="63">
        <f>L13-L23-L25</f>
        <v>0</v>
      </c>
      <c r="M26" s="63">
        <f>M13-M23-M25</f>
        <v>0</v>
      </c>
      <c r="N26" s="62">
        <f>N13-N23-N25</f>
        <v>0</v>
      </c>
      <c r="O26" s="56"/>
      <c r="P26" s="61">
        <f>P13-P23-P25</f>
        <v>0</v>
      </c>
      <c r="Q26" s="61">
        <f>'[2]п 1.4'!F20/2880</f>
        <v>0.14203437499999999</v>
      </c>
      <c r="R26" s="61">
        <f>'[2]п 1.4'!G20/2880</f>
        <v>2.9851815589157709</v>
      </c>
      <c r="S26" s="60">
        <f>'[2]п 1.4'!H20/2880</f>
        <v>3.0666301252240133</v>
      </c>
      <c r="T26" s="56"/>
      <c r="U26" s="61">
        <f>U13-U23-U25</f>
        <v>0</v>
      </c>
      <c r="V26" s="61">
        <f>'[2]п 1.4'!P20/2880</f>
        <v>0.21725000000000003</v>
      </c>
      <c r="W26" s="61">
        <f>'[2]п 1.4'!Q20/2880</f>
        <v>5.317214381944444</v>
      </c>
      <c r="X26" s="60">
        <f>'[2]п 1.4'!R20/2880</f>
        <v>3.6900982638888888</v>
      </c>
      <c r="Y26" s="59">
        <v>9.3249999999999993</v>
      </c>
      <c r="Z26" s="59">
        <v>8.4499999999999993</v>
      </c>
      <c r="AA26" s="59">
        <v>1.327</v>
      </c>
      <c r="AB26" s="59">
        <v>1.1240000000000001</v>
      </c>
      <c r="AC26" s="58">
        <v>8.2010000000000005</v>
      </c>
      <c r="AD26" s="59">
        <v>22</v>
      </c>
      <c r="AE26" s="59">
        <v>20.536999999999999</v>
      </c>
      <c r="AF26" s="59">
        <v>3.2240000000000002</v>
      </c>
      <c r="AG26" s="59">
        <v>2.4319999999999999</v>
      </c>
      <c r="AH26" s="58">
        <v>19.568000000000001</v>
      </c>
      <c r="AI26" s="28">
        <v>53.835000000000001</v>
      </c>
      <c r="AJ26" s="59">
        <f>AJ17</f>
        <v>50.726999999999997</v>
      </c>
      <c r="AK26" s="59"/>
      <c r="AL26" s="59">
        <v>48.99</v>
      </c>
      <c r="AM26" s="58">
        <f>AI26-AL26</f>
        <v>4.8449999999999989</v>
      </c>
      <c r="AQ26" s="12">
        <f>AH27-AQ24</f>
        <v>4.9868984097222224</v>
      </c>
    </row>
    <row r="27" spans="1:57" ht="25.5">
      <c r="A27" s="40" t="s">
        <v>27</v>
      </c>
      <c r="B27" s="25" t="s">
        <v>26</v>
      </c>
      <c r="C27" s="25" t="s">
        <v>25</v>
      </c>
      <c r="D27" s="39" t="s">
        <v>7</v>
      </c>
      <c r="E27" s="35">
        <f>SUM(F27:I27)</f>
        <v>0</v>
      </c>
      <c r="F27" s="42"/>
      <c r="G27" s="42"/>
      <c r="H27" s="42"/>
      <c r="I27" s="41"/>
      <c r="J27" s="35">
        <f>SUM(K27:N27)</f>
        <v>0</v>
      </c>
      <c r="K27" s="42"/>
      <c r="L27" s="42"/>
      <c r="M27" s="42"/>
      <c r="N27" s="57"/>
      <c r="O27" s="56">
        <f>SUM(P27:S27)</f>
        <v>3.0666301252240133</v>
      </c>
      <c r="P27" s="55"/>
      <c r="Q27" s="55"/>
      <c r="R27" s="55"/>
      <c r="S27" s="54">
        <f>S26</f>
        <v>3.0666301252240133</v>
      </c>
      <c r="T27" s="56">
        <f>SUM(U27:X27)</f>
        <v>3.6900982638888888</v>
      </c>
      <c r="U27" s="55"/>
      <c r="V27" s="55"/>
      <c r="W27" s="55"/>
      <c r="X27" s="54">
        <f>'[2]п 1.4'!R21/2880</f>
        <v>3.6900982638888888</v>
      </c>
      <c r="Y27" s="29">
        <v>9.3249999999999993</v>
      </c>
      <c r="Z27" s="28"/>
      <c r="AA27" s="28"/>
      <c r="AB27" s="28">
        <v>1.1240000000000001</v>
      </c>
      <c r="AC27" s="27">
        <v>8.2010000000000005</v>
      </c>
      <c r="AD27" s="29">
        <v>22</v>
      </c>
      <c r="AE27" s="28"/>
      <c r="AF27" s="28"/>
      <c r="AG27" s="28">
        <v>2.4319999999999999</v>
      </c>
      <c r="AH27" s="27">
        <v>19.568000000000001</v>
      </c>
      <c r="AI27" s="28">
        <v>53.835000000000001</v>
      </c>
      <c r="AJ27" s="28"/>
      <c r="AK27" s="28"/>
      <c r="AL27" s="28">
        <f>AL26</f>
        <v>48.99</v>
      </c>
      <c r="AM27" s="27">
        <f>AM26</f>
        <v>4.8449999999999989</v>
      </c>
    </row>
    <row r="28" spans="1:57" ht="15.75">
      <c r="A28" s="40"/>
      <c r="B28" s="25" t="s">
        <v>24</v>
      </c>
      <c r="C28" s="25"/>
      <c r="D28" s="39" t="s">
        <v>7</v>
      </c>
      <c r="E28" s="40"/>
      <c r="F28" s="52"/>
      <c r="G28" s="52"/>
      <c r="H28" s="52"/>
      <c r="I28" s="53"/>
      <c r="J28" s="40"/>
      <c r="K28" s="52"/>
      <c r="L28" s="52"/>
      <c r="M28" s="52"/>
      <c r="N28" s="51"/>
      <c r="O28" s="50"/>
      <c r="P28" s="49"/>
      <c r="Q28" s="49"/>
      <c r="R28" s="49"/>
      <c r="S28" s="48"/>
      <c r="T28" s="50"/>
      <c r="U28" s="49"/>
      <c r="V28" s="49"/>
      <c r="W28" s="49"/>
      <c r="X28" s="48"/>
      <c r="Y28" s="47"/>
      <c r="Z28" s="46"/>
      <c r="AA28" s="46"/>
      <c r="AB28" s="46"/>
      <c r="AC28" s="45"/>
      <c r="AD28" s="47"/>
      <c r="AE28" s="46"/>
      <c r="AF28" s="46"/>
      <c r="AG28" s="46"/>
      <c r="AH28" s="45"/>
      <c r="AI28" s="28"/>
      <c r="AJ28" s="46"/>
      <c r="AK28" s="46"/>
      <c r="AL28" s="46"/>
      <c r="AM28" s="45"/>
    </row>
    <row r="29" spans="1:57" ht="38.25">
      <c r="A29" s="40"/>
      <c r="B29" s="25" t="s">
        <v>23</v>
      </c>
      <c r="C29" s="25" t="s">
        <v>22</v>
      </c>
      <c r="D29" s="39" t="s">
        <v>7</v>
      </c>
      <c r="E29" s="35">
        <f>SUM(F29:I29)</f>
        <v>0</v>
      </c>
      <c r="F29" s="42"/>
      <c r="G29" s="42"/>
      <c r="H29" s="42"/>
      <c r="I29" s="41"/>
      <c r="J29" s="35">
        <v>0</v>
      </c>
      <c r="K29" s="34"/>
      <c r="L29" s="34"/>
      <c r="M29" s="34"/>
      <c r="N29" s="33"/>
      <c r="O29" s="32">
        <v>0</v>
      </c>
      <c r="P29" s="44"/>
      <c r="Q29" s="31"/>
      <c r="R29" s="31"/>
      <c r="S29" s="30"/>
      <c r="T29" s="32">
        <v>0</v>
      </c>
      <c r="U29" s="44"/>
      <c r="V29" s="31"/>
      <c r="W29" s="31"/>
      <c r="X29" s="30"/>
      <c r="Y29" s="29">
        <v>0</v>
      </c>
      <c r="Z29" s="43"/>
      <c r="AA29" s="28"/>
      <c r="AB29" s="28"/>
      <c r="AC29" s="27"/>
      <c r="AD29" s="29">
        <v>0</v>
      </c>
      <c r="AE29" s="43"/>
      <c r="AF29" s="28"/>
      <c r="AG29" s="28"/>
      <c r="AH29" s="27"/>
      <c r="AI29" s="28">
        <v>0</v>
      </c>
      <c r="AJ29" s="43"/>
      <c r="AK29" s="28"/>
      <c r="AL29" s="28"/>
      <c r="AM29" s="27"/>
    </row>
    <row r="30" spans="1:57" ht="15.75" customHeight="1">
      <c r="A30" s="40"/>
      <c r="B30" s="25" t="s">
        <v>21</v>
      </c>
      <c r="C30" s="25" t="s">
        <v>20</v>
      </c>
      <c r="D30" s="39" t="s">
        <v>7</v>
      </c>
      <c r="E30" s="35"/>
      <c r="F30" s="42"/>
      <c r="G30" s="42"/>
      <c r="H30" s="42"/>
      <c r="I30" s="41"/>
      <c r="J30" s="35">
        <v>0</v>
      </c>
      <c r="K30" s="34"/>
      <c r="L30" s="34"/>
      <c r="M30" s="34"/>
      <c r="N30" s="33"/>
      <c r="O30" s="32">
        <v>0</v>
      </c>
      <c r="P30" s="44"/>
      <c r="Q30" s="31"/>
      <c r="R30" s="31"/>
      <c r="S30" s="30"/>
      <c r="T30" s="32">
        <v>0</v>
      </c>
      <c r="U30" s="44"/>
      <c r="V30" s="31"/>
      <c r="W30" s="31"/>
      <c r="X30" s="30"/>
      <c r="Y30" s="29">
        <v>0</v>
      </c>
      <c r="Z30" s="43"/>
      <c r="AA30" s="28"/>
      <c r="AB30" s="28"/>
      <c r="AC30" s="27"/>
      <c r="AD30" s="29">
        <v>0</v>
      </c>
      <c r="AE30" s="43"/>
      <c r="AF30" s="28"/>
      <c r="AG30" s="28"/>
      <c r="AH30" s="27"/>
      <c r="AI30" s="28">
        <v>0</v>
      </c>
      <c r="AJ30" s="43"/>
      <c r="AK30" s="28"/>
      <c r="AL30" s="28"/>
      <c r="AM30" s="27"/>
    </row>
    <row r="31" spans="1:57" ht="25.5">
      <c r="A31" s="40" t="s">
        <v>19</v>
      </c>
      <c r="B31" s="25" t="s">
        <v>18</v>
      </c>
      <c r="C31" s="25" t="s">
        <v>17</v>
      </c>
      <c r="D31" s="39" t="s">
        <v>7</v>
      </c>
      <c r="E31" s="35">
        <f>SUM(F31:I31)</f>
        <v>0</v>
      </c>
      <c r="F31" s="42"/>
      <c r="G31" s="42"/>
      <c r="H31" s="42"/>
      <c r="I31" s="41"/>
      <c r="J31" s="35">
        <v>0</v>
      </c>
      <c r="K31" s="34"/>
      <c r="L31" s="34"/>
      <c r="M31" s="34"/>
      <c r="N31" s="33"/>
      <c r="O31" s="32">
        <v>0</v>
      </c>
      <c r="P31" s="31"/>
      <c r="Q31" s="31"/>
      <c r="R31" s="31"/>
      <c r="S31" s="30"/>
      <c r="T31" s="32">
        <v>0</v>
      </c>
      <c r="U31" s="31"/>
      <c r="V31" s="31"/>
      <c r="W31" s="31"/>
      <c r="X31" s="30"/>
      <c r="Y31" s="29">
        <v>0</v>
      </c>
      <c r="Z31" s="28"/>
      <c r="AA31" s="28"/>
      <c r="AB31" s="28"/>
      <c r="AC31" s="27"/>
      <c r="AD31" s="29">
        <v>0</v>
      </c>
      <c r="AE31" s="28"/>
      <c r="AF31" s="28"/>
      <c r="AG31" s="28"/>
      <c r="AH31" s="27"/>
      <c r="AI31" s="28">
        <v>0</v>
      </c>
      <c r="AJ31" s="28"/>
      <c r="AK31" s="28"/>
      <c r="AL31" s="28"/>
      <c r="AM31" s="27"/>
    </row>
    <row r="32" spans="1:57" ht="15">
      <c r="A32" s="40" t="s">
        <v>16</v>
      </c>
      <c r="B32" s="25" t="s">
        <v>15</v>
      </c>
      <c r="C32" s="25" t="s">
        <v>14</v>
      </c>
      <c r="D32" s="39" t="s">
        <v>7</v>
      </c>
      <c r="E32" s="35">
        <f>SUM(F32:I32)</f>
        <v>0</v>
      </c>
      <c r="F32" s="42"/>
      <c r="G32" s="42"/>
      <c r="H32" s="42"/>
      <c r="I32" s="41"/>
      <c r="J32" s="35">
        <v>0</v>
      </c>
      <c r="K32" s="34"/>
      <c r="L32" s="34"/>
      <c r="M32" s="34"/>
      <c r="N32" s="33"/>
      <c r="O32" s="32">
        <f>SUM(P32:S32)</f>
        <v>5.5569097222222218E-2</v>
      </c>
      <c r="P32" s="31"/>
      <c r="Q32" s="31"/>
      <c r="R32" s="31">
        <f>'[2]п 1.4'!G26/2880</f>
        <v>5.5569097222222218E-2</v>
      </c>
      <c r="S32" s="30"/>
      <c r="T32" s="32">
        <f>SUM(U32:X32)</f>
        <v>1.8372291666666667</v>
      </c>
      <c r="U32" s="31"/>
      <c r="V32" s="31"/>
      <c r="W32" s="31">
        <f>'[2]п 1.4'!Q26/2880</f>
        <v>1.8372291666666667</v>
      </c>
      <c r="X32" s="30"/>
      <c r="Y32" s="29">
        <f>SUM(Z32:AC32)</f>
        <v>0</v>
      </c>
      <c r="Z32" s="28"/>
      <c r="AA32" s="28"/>
      <c r="AB32" s="28"/>
      <c r="AC32" s="27"/>
      <c r="AD32" s="29">
        <f>SUM(AE32:AH32)</f>
        <v>0</v>
      </c>
      <c r="AE32" s="28"/>
      <c r="AF32" s="28"/>
      <c r="AG32" s="28"/>
      <c r="AH32" s="27"/>
      <c r="AI32" s="28">
        <f>SUM(AJ32:AM32)</f>
        <v>0</v>
      </c>
      <c r="AJ32" s="28"/>
      <c r="AK32" s="28"/>
      <c r="AL32" s="28"/>
      <c r="AM32" s="27"/>
    </row>
    <row r="33" spans="1:39" ht="26.25" thickBot="1">
      <c r="A33" s="40" t="s">
        <v>13</v>
      </c>
      <c r="B33" s="25" t="s">
        <v>12</v>
      </c>
      <c r="C33" s="25" t="s">
        <v>11</v>
      </c>
      <c r="D33" s="39" t="s">
        <v>7</v>
      </c>
      <c r="E33" s="38">
        <f>SUM(F33:I33)</f>
        <v>0</v>
      </c>
      <c r="F33" s="37"/>
      <c r="G33" s="37"/>
      <c r="H33" s="37"/>
      <c r="I33" s="36"/>
      <c r="J33" s="35">
        <v>0</v>
      </c>
      <c r="K33" s="34"/>
      <c r="L33" s="34"/>
      <c r="M33" s="34"/>
      <c r="N33" s="33"/>
      <c r="O33" s="32">
        <v>0</v>
      </c>
      <c r="P33" s="31"/>
      <c r="Q33" s="31"/>
      <c r="R33" s="31"/>
      <c r="S33" s="30"/>
      <c r="T33" s="32">
        <v>0</v>
      </c>
      <c r="U33" s="31"/>
      <c r="V33" s="31"/>
      <c r="W33" s="31"/>
      <c r="X33" s="30"/>
      <c r="Y33" s="29">
        <v>0</v>
      </c>
      <c r="Z33" s="28"/>
      <c r="AA33" s="28"/>
      <c r="AB33" s="28"/>
      <c r="AC33" s="27"/>
      <c r="AD33" s="29">
        <v>0</v>
      </c>
      <c r="AE33" s="28"/>
      <c r="AF33" s="28"/>
      <c r="AG33" s="28"/>
      <c r="AH33" s="27"/>
      <c r="AI33" s="28">
        <v>0</v>
      </c>
      <c r="AJ33" s="28"/>
      <c r="AK33" s="28"/>
      <c r="AL33" s="28"/>
      <c r="AM33" s="27"/>
    </row>
    <row r="34" spans="1:39" ht="21.6" customHeight="1" thickBot="1">
      <c r="A34" s="26" t="s">
        <v>10</v>
      </c>
      <c r="B34" s="25" t="s">
        <v>9</v>
      </c>
      <c r="C34" s="25" t="s">
        <v>8</v>
      </c>
      <c r="D34" s="24" t="s">
        <v>7</v>
      </c>
      <c r="E34" s="22"/>
      <c r="F34" s="21">
        <f>F26-F27-F31-F32-F33-G17-H17-I17</f>
        <v>0</v>
      </c>
      <c r="G34" s="21">
        <f>G26-G27-G31-G32-G33-H18-I18</f>
        <v>0</v>
      </c>
      <c r="H34" s="21">
        <f>H26-H27-H31-H32-H33-I19</f>
        <v>0</v>
      </c>
      <c r="I34" s="23">
        <f>I26-I27-I31-I32-I33</f>
        <v>0</v>
      </c>
      <c r="J34" s="22"/>
      <c r="K34" s="21">
        <f>K26-K27-K31-K32-K33-L17-M17-N17</f>
        <v>0</v>
      </c>
      <c r="L34" s="21">
        <f>L26-L27-L31-L32-L33-M18-N18</f>
        <v>0</v>
      </c>
      <c r="M34" s="21">
        <f>M26-M27-M31-M32-M33-N19</f>
        <v>0</v>
      </c>
      <c r="N34" s="20">
        <f>N26-N27-N31-N32-N33</f>
        <v>0</v>
      </c>
      <c r="O34" s="19"/>
      <c r="P34" s="18">
        <f>P26-P27-P31-P32-P33-Q17-R17-S17</f>
        <v>0</v>
      </c>
      <c r="Q34" s="18">
        <f>Q26-Q27-Q31-Q32-Q33-R18-S18</f>
        <v>0</v>
      </c>
      <c r="R34" s="18">
        <f>R26-R27-R31-R32-R33-S19</f>
        <v>-5.8579749091514088E-6</v>
      </c>
      <c r="S34" s="17">
        <f>S26-S27-S31-S32-S33</f>
        <v>0</v>
      </c>
      <c r="T34" s="19"/>
      <c r="U34" s="18">
        <f>U26-U27-U31-U32-U33-V17-W17-X17</f>
        <v>0</v>
      </c>
      <c r="V34" s="18">
        <f>V26-V27-V31-V32-V33-W18-X18</f>
        <v>0</v>
      </c>
      <c r="W34" s="18">
        <f>W26-W27-W31-W32-W33-X19</f>
        <v>-2.0138888956466872E-7</v>
      </c>
      <c r="X34" s="17">
        <f>X26-X27-X31-X32-X33</f>
        <v>0</v>
      </c>
      <c r="Y34" s="16"/>
      <c r="Z34" s="15">
        <f>Z26-Z27-Z31-Z32-Z33-AA17-AB17-AC17</f>
        <v>0</v>
      </c>
      <c r="AA34" s="15">
        <f>AA26-AA27-AA31-AA32-AA33-AB18-AC18</f>
        <v>0</v>
      </c>
      <c r="AB34" s="15">
        <f>AB26-AB27-AB31-AB32-AB33-AC19</f>
        <v>0</v>
      </c>
      <c r="AC34" s="14">
        <f>AC26-AC27-AC31-AC32-AC33</f>
        <v>0</v>
      </c>
      <c r="AD34" s="16"/>
      <c r="AE34" s="15">
        <f>AE26-AE27-AE31-AE32-AE33-AF17-AG17-AH17</f>
        <v>0</v>
      </c>
      <c r="AF34" s="15">
        <f>AF26-AF27-AF31-AF32-AF33-AG18-AH18</f>
        <v>0</v>
      </c>
      <c r="AG34" s="15">
        <f>AG26-AG27-AG31-AG32-AG33-AH19</f>
        <v>0</v>
      </c>
      <c r="AH34" s="14">
        <f>AH26-AH27-AH31-AH32-AH33</f>
        <v>0</v>
      </c>
      <c r="AI34" s="16"/>
      <c r="AJ34" s="15">
        <f>AJ26-AJ27-AJ31-AJ32-AJ33-AK17-AJ17-AM17</f>
        <v>0</v>
      </c>
      <c r="AK34" s="15">
        <f>AK26-AK27-AK31-AK32-AK33-AL18-AM18</f>
        <v>0</v>
      </c>
      <c r="AL34" s="15">
        <f>AL26-AL27-AL31-AL32-AL33-AL19</f>
        <v>0</v>
      </c>
      <c r="AM34" s="14">
        <f>AM26-AM27-AM31-AM32-AM33</f>
        <v>0</v>
      </c>
    </row>
    <row r="35" spans="1:39" s="3" customFormat="1">
      <c r="B35" s="4"/>
      <c r="C35" s="4"/>
      <c r="D35" s="4"/>
    </row>
    <row r="36" spans="1:39" s="3" customFormat="1" ht="26.45" hidden="1" customHeight="1">
      <c r="B36" s="4"/>
      <c r="C36" s="4"/>
      <c r="D36" s="222" t="s">
        <v>6</v>
      </c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7"/>
      <c r="AA36" s="7"/>
      <c r="AB36" s="7"/>
      <c r="AD36" s="7"/>
      <c r="AE36" s="7"/>
      <c r="AF36" s="7"/>
      <c r="AG36" s="7"/>
    </row>
    <row r="37" spans="1:39" s="3" customFormat="1" hidden="1">
      <c r="B37" s="4"/>
      <c r="D37" s="4" t="s">
        <v>3</v>
      </c>
      <c r="E37" s="13"/>
      <c r="J37" s="13"/>
      <c r="O37" s="13"/>
      <c r="Q37" s="7"/>
      <c r="T37" s="13"/>
      <c r="V37" s="7"/>
      <c r="Y37" s="12">
        <v>16.707995962560002</v>
      </c>
      <c r="Z37" s="3">
        <f>Y37/2880</f>
        <v>5.801387487000001E-3</v>
      </c>
      <c r="AB37" s="3">
        <v>10.114000000000001</v>
      </c>
      <c r="AC37" s="3">
        <v>0.15</v>
      </c>
      <c r="AD37" s="12">
        <v>9.9640000000000004</v>
      </c>
      <c r="AF37" s="12"/>
    </row>
    <row r="38" spans="1:39" s="3" customFormat="1" hidden="1">
      <c r="B38" s="4"/>
      <c r="D38" s="4" t="s">
        <v>1</v>
      </c>
      <c r="J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>
        <v>1143.6802653920017</v>
      </c>
      <c r="Z38" s="7">
        <f>Y38/2880</f>
        <v>0.39711120326111171</v>
      </c>
      <c r="AA38" s="7"/>
      <c r="AB38" s="7"/>
      <c r="AC38" s="7"/>
      <c r="AD38" s="7"/>
      <c r="AE38" s="7"/>
      <c r="AF38" s="7"/>
      <c r="AG38" s="7"/>
      <c r="AH38" s="7"/>
    </row>
    <row r="39" spans="1:39" s="3" customFormat="1" hidden="1">
      <c r="B39" s="4"/>
      <c r="D39" s="4" t="s">
        <v>2</v>
      </c>
      <c r="K39" s="7"/>
      <c r="L39" s="7"/>
      <c r="M39" s="7"/>
      <c r="N39" s="7"/>
      <c r="P39" s="7"/>
      <c r="Q39" s="7"/>
      <c r="U39" s="7"/>
      <c r="V39" s="7"/>
      <c r="Y39" s="7">
        <v>18.607680937440044</v>
      </c>
      <c r="Z39" s="3">
        <f>Y39/2880</f>
        <v>6.4610003255000156E-3</v>
      </c>
      <c r="AB39" s="3" t="s">
        <v>5</v>
      </c>
      <c r="AC39" s="3">
        <v>5.6708333333333333E-3</v>
      </c>
      <c r="AD39" s="7">
        <v>0.21410336805555552</v>
      </c>
      <c r="AE39" s="3">
        <v>6.4295138888888891E-3</v>
      </c>
    </row>
    <row r="40" spans="1:39" s="9" customFormat="1" ht="20.25" hidden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0"/>
      <c r="S40" s="11"/>
      <c r="T40" s="11"/>
      <c r="U40" s="11"/>
      <c r="V40" s="11"/>
      <c r="W40" s="10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9" s="9" customFormat="1" hidden="1">
      <c r="AC41" s="9">
        <v>10.340203715277779</v>
      </c>
      <c r="AD41" s="9">
        <v>0.15</v>
      </c>
      <c r="AE41" s="9">
        <f>AC41-AD41</f>
        <v>10.190203715277779</v>
      </c>
    </row>
    <row r="42" spans="1:39" s="9" customFormat="1" ht="20.25" hidden="1">
      <c r="B42" s="10"/>
      <c r="R42" s="10"/>
      <c r="W42" s="10"/>
      <c r="AC42" s="9">
        <f>AC41-AB37</f>
        <v>0.22620371527777827</v>
      </c>
    </row>
    <row r="43" spans="1:39" s="3" customFormat="1" hidden="1">
      <c r="B43" s="4"/>
      <c r="C43" s="4"/>
      <c r="D43" s="4"/>
      <c r="K43" s="7"/>
      <c r="AB43" s="8"/>
      <c r="AG43" s="8"/>
    </row>
    <row r="44" spans="1:39" s="3" customFormat="1" ht="26.45" hidden="1" customHeight="1">
      <c r="B44" s="4"/>
      <c r="C44" s="4"/>
      <c r="D44" s="222" t="s">
        <v>4</v>
      </c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</row>
    <row r="45" spans="1:39" s="3" customFormat="1" hidden="1">
      <c r="B45" s="4"/>
      <c r="C45" s="4" t="s">
        <v>3</v>
      </c>
      <c r="D45" s="4">
        <v>14.016000000000002</v>
      </c>
      <c r="J45" s="7"/>
      <c r="Z45" s="3">
        <f>D45/2880</f>
        <v>4.8666666666666676E-3</v>
      </c>
      <c r="AC45" s="3">
        <v>7.6935542743055567</v>
      </c>
    </row>
    <row r="46" spans="1:39" s="3" customFormat="1" hidden="1">
      <c r="B46" s="4"/>
      <c r="C46" s="4" t="s">
        <v>2</v>
      </c>
      <c r="D46" s="4">
        <v>20.555000000000003</v>
      </c>
      <c r="Z46" s="3">
        <f>D46/2880</f>
        <v>7.1371527777777787E-3</v>
      </c>
    </row>
    <row r="47" spans="1:39" s="3" customFormat="1" hidden="1">
      <c r="B47" s="4"/>
      <c r="C47" s="4" t="s">
        <v>1</v>
      </c>
      <c r="D47" s="4">
        <f>1085-D45-D46</f>
        <v>1050.4289999999999</v>
      </c>
      <c r="O47" s="7"/>
      <c r="T47" s="7"/>
      <c r="Z47" s="3">
        <f>D47/2880</f>
        <v>0.3647322916666666</v>
      </c>
      <c r="AC47" s="6">
        <v>7.4188984097222201</v>
      </c>
    </row>
    <row r="48" spans="1:39" s="3" customFormat="1" hidden="1">
      <c r="B48" s="4"/>
      <c r="C48" s="4"/>
      <c r="D48" s="4"/>
      <c r="Z48" s="3">
        <f>Z45+Z46+Z47</f>
        <v>0.37673611111111105</v>
      </c>
    </row>
    <row r="49" spans="2:39" s="3" customFormat="1" hidden="1">
      <c r="B49" s="4"/>
      <c r="C49" s="4"/>
      <c r="D49" s="4"/>
      <c r="AC49" s="5">
        <f>AC45-AC47</f>
        <v>0.27465586458333657</v>
      </c>
    </row>
    <row r="50" spans="2:39" s="3" customFormat="1" hidden="1">
      <c r="B50" s="4"/>
      <c r="C50" s="4"/>
      <c r="D50" s="4"/>
    </row>
    <row r="51" spans="2:39" s="3" customFormat="1">
      <c r="B51" s="4"/>
      <c r="C51" s="4"/>
      <c r="D51" s="4"/>
    </row>
    <row r="52" spans="2:39" s="3" customFormat="1">
      <c r="B52" s="4"/>
      <c r="C52" s="4"/>
      <c r="D52" s="4"/>
    </row>
    <row r="53" spans="2:39" s="3" customFormat="1">
      <c r="B53" s="4"/>
      <c r="C53" s="4"/>
      <c r="D53" s="4"/>
    </row>
    <row r="54" spans="2:39" s="3" customFormat="1">
      <c r="B54" s="4"/>
      <c r="C54" s="4"/>
      <c r="D54" s="4"/>
    </row>
    <row r="55" spans="2:39" s="3" customFormat="1">
      <c r="B55" s="4"/>
      <c r="C55" s="4"/>
      <c r="D55" s="4"/>
    </row>
    <row r="56" spans="2:39" s="3" customFormat="1" ht="33.6" customHeight="1">
      <c r="B56" s="4"/>
      <c r="C56" s="223" t="s">
        <v>93</v>
      </c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</row>
    <row r="57" spans="2:39" s="3" customFormat="1">
      <c r="B57" s="4"/>
      <c r="C57" s="4"/>
      <c r="D57" s="4"/>
    </row>
    <row r="58" spans="2:39" s="3" customFormat="1">
      <c r="B58" s="4"/>
      <c r="C58" s="4"/>
      <c r="D58" s="4"/>
    </row>
    <row r="59" spans="2:39" s="3" customFormat="1">
      <c r="B59" s="4"/>
      <c r="C59" s="4"/>
      <c r="D59" s="4"/>
    </row>
    <row r="60" spans="2:39" s="3" customFormat="1">
      <c r="B60" s="4"/>
      <c r="C60" s="4"/>
      <c r="D60" s="4"/>
    </row>
    <row r="61" spans="2:39" s="3" customFormat="1">
      <c r="B61" s="4"/>
      <c r="C61" s="4"/>
      <c r="D61" s="4"/>
    </row>
    <row r="62" spans="2:39" s="3" customFormat="1">
      <c r="B62" s="4"/>
      <c r="C62" s="4"/>
      <c r="D62" s="4"/>
    </row>
    <row r="63" spans="2:39" s="3" customFormat="1">
      <c r="B63" s="4"/>
      <c r="C63" s="4"/>
      <c r="D63" s="4"/>
    </row>
    <row r="64" spans="2:39" s="3" customFormat="1">
      <c r="B64" s="4"/>
      <c r="C64" s="4"/>
      <c r="D64" s="4"/>
    </row>
    <row r="65" spans="2:4" s="3" customFormat="1">
      <c r="B65" s="4"/>
      <c r="C65" s="4"/>
      <c r="D65" s="4"/>
    </row>
    <row r="66" spans="2:4" s="3" customFormat="1">
      <c r="B66" s="4"/>
      <c r="C66" s="4"/>
      <c r="D66" s="4"/>
    </row>
    <row r="67" spans="2:4" s="3" customFormat="1">
      <c r="B67" s="4"/>
      <c r="C67" s="4"/>
      <c r="D67" s="4"/>
    </row>
    <row r="68" spans="2:4" s="3" customFormat="1">
      <c r="B68" s="4"/>
      <c r="C68" s="4"/>
      <c r="D68" s="4"/>
    </row>
    <row r="69" spans="2:4" s="3" customFormat="1">
      <c r="B69" s="4"/>
      <c r="C69" s="4"/>
      <c r="D69" s="4"/>
    </row>
    <row r="70" spans="2:4" s="3" customFormat="1">
      <c r="B70" s="4"/>
      <c r="C70" s="4"/>
      <c r="D70" s="4"/>
    </row>
    <row r="71" spans="2:4" s="3" customFormat="1">
      <c r="B71" s="4"/>
      <c r="C71" s="4"/>
      <c r="D71" s="4"/>
    </row>
    <row r="72" spans="2:4" s="3" customFormat="1">
      <c r="B72" s="4"/>
      <c r="C72" s="4"/>
      <c r="D72" s="4"/>
    </row>
    <row r="73" spans="2:4" s="3" customFormat="1">
      <c r="B73" s="4"/>
      <c r="C73" s="4"/>
      <c r="D73" s="4"/>
    </row>
    <row r="74" spans="2:4" s="3" customFormat="1">
      <c r="B74" s="4"/>
      <c r="C74" s="4"/>
      <c r="D74" s="4"/>
    </row>
    <row r="75" spans="2:4" s="3" customFormat="1">
      <c r="B75" s="4"/>
      <c r="C75" s="4"/>
      <c r="D75" s="4"/>
    </row>
    <row r="76" spans="2:4" s="3" customFormat="1">
      <c r="B76" s="4"/>
      <c r="C76" s="4"/>
      <c r="D76" s="4"/>
    </row>
    <row r="77" spans="2:4" s="3" customFormat="1">
      <c r="B77" s="4"/>
      <c r="C77" s="4"/>
      <c r="D77" s="4"/>
    </row>
    <row r="78" spans="2:4" s="3" customFormat="1">
      <c r="B78" s="4"/>
      <c r="C78" s="4"/>
      <c r="D78" s="4"/>
    </row>
    <row r="79" spans="2:4" s="3" customFormat="1">
      <c r="B79" s="4"/>
      <c r="C79" s="4"/>
      <c r="D79" s="4"/>
    </row>
    <row r="80" spans="2:4" s="3" customFormat="1">
      <c r="B80" s="4"/>
      <c r="C80" s="4"/>
      <c r="D80" s="4"/>
    </row>
    <row r="81" spans="2:4" s="3" customFormat="1">
      <c r="B81" s="4"/>
      <c r="C81" s="4"/>
      <c r="D81" s="4"/>
    </row>
    <row r="82" spans="2:4" s="3" customFormat="1">
      <c r="B82" s="4"/>
      <c r="C82" s="4"/>
      <c r="D82" s="4"/>
    </row>
  </sheetData>
  <protectedRanges>
    <protectedRange sqref="F16:I23 F25:I25 F27:I27 F29:I33 K27:N27 P27:S27 U27:X27 Z27:AC27" name="Диапазон1_3_1"/>
  </protectedRanges>
  <mergeCells count="15">
    <mergeCell ref="A3:AL3"/>
    <mergeCell ref="D36:Y36"/>
    <mergeCell ref="D44:Y44"/>
    <mergeCell ref="C56:AM56"/>
    <mergeCell ref="J6:N6"/>
    <mergeCell ref="O6:S6"/>
    <mergeCell ref="T6:X6"/>
    <mergeCell ref="Y6:AC6"/>
    <mergeCell ref="AD6:AH6"/>
    <mergeCell ref="AI6:AM6"/>
    <mergeCell ref="A6:A8"/>
    <mergeCell ref="B6:B8"/>
    <mergeCell ref="C6:C8"/>
    <mergeCell ref="D6:D8"/>
    <mergeCell ref="E6:I6"/>
  </mergeCells>
  <dataValidations count="2">
    <dataValidation type="decimal" allowBlank="1" showInputMessage="1" showErrorMessage="1" sqref="AC47">
      <formula1>0</formula1>
      <formula2>1000000000000000</formula2>
    </dataValidation>
    <dataValidation type="decimal" allowBlank="1" showInputMessage="1" showErrorMessage="1" error="Ввведеное значение неверно" sqref="U29:AM33 U16:X23 AE16:AH23 P29:S33 AE25:AH25 Z27:AC27 U27:X27 Y16:Y19 F25:I25 F27:I27 Z25:AC25 F29:I33 K29:N33 K27:N27 K25:N25 K16:N23 F16:I23 AD16:AD19 Z16:AC23 O16:O19 P27:S27 P25:S25 T16:T19 P16:S23 AI16:AI19 AJ25:AM25 U25:X25 AL18:AL19 AM16:AM18 AL20:AM23 AJ16:AK23 AL16">
      <formula1>-1000000000000000</formula1>
      <formula2>1000000000000000</formula2>
    </dataValidation>
  </dataValidations>
  <pageMargins left="0.25" right="0.25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2"/>
  <sheetViews>
    <sheetView topLeftCell="N3" zoomScale="90" zoomScaleNormal="90" workbookViewId="0">
      <selection activeCell="AD29" sqref="AD29"/>
    </sheetView>
  </sheetViews>
  <sheetFormatPr defaultColWidth="9" defaultRowHeight="11.25"/>
  <cols>
    <col min="1" max="1" width="6" style="136" customWidth="1"/>
    <col min="2" max="2" width="41.28515625" style="137" customWidth="1"/>
    <col min="3" max="3" width="9" style="137"/>
    <col min="4" max="5" width="0" style="137" hidden="1" customWidth="1"/>
    <col min="6" max="6" width="11.42578125" style="137" hidden="1" customWidth="1"/>
    <col min="7" max="8" width="13.140625" style="137" hidden="1" customWidth="1"/>
    <col min="9" max="13" width="0" style="137" hidden="1" customWidth="1"/>
    <col min="14" max="14" width="16.5703125" style="139" customWidth="1"/>
    <col min="15" max="16" width="9" style="139"/>
    <col min="17" max="17" width="12.5703125" style="139" customWidth="1"/>
    <col min="18" max="18" width="12.85546875" style="139" customWidth="1"/>
    <col min="19" max="19" width="12.28515625" style="139" customWidth="1"/>
    <col min="20" max="21" width="9" style="139"/>
    <col min="22" max="22" width="13.42578125" style="139" customWidth="1"/>
    <col min="23" max="23" width="14.85546875" style="139" customWidth="1"/>
    <col min="24" max="26" width="0" style="139" hidden="1" customWidth="1"/>
    <col min="27" max="27" width="11.85546875" style="139" customWidth="1"/>
    <col min="28" max="28" width="13.7109375" style="139" bestFit="1" customWidth="1"/>
    <col min="29" max="29" width="18.140625" style="139" customWidth="1"/>
    <col min="30" max="30" width="13.42578125" style="139" customWidth="1"/>
    <col min="31" max="31" width="12.42578125" style="139" customWidth="1"/>
    <col min="32" max="33" width="9" style="137"/>
    <col min="34" max="34" width="10" style="137" customWidth="1"/>
    <col min="35" max="35" width="9" style="137"/>
    <col min="36" max="36" width="14.5703125" style="137" customWidth="1"/>
    <col min="37" max="16384" width="9" style="137"/>
  </cols>
  <sheetData>
    <row r="1" spans="1:37">
      <c r="H1" s="138"/>
      <c r="M1" s="138"/>
      <c r="R1" s="140"/>
      <c r="W1" s="140"/>
      <c r="AE1" s="140"/>
      <c r="AG1" s="139"/>
      <c r="AH1" s="139"/>
      <c r="AI1" s="139"/>
      <c r="AJ1" s="139"/>
      <c r="AK1" s="139"/>
    </row>
    <row r="2" spans="1:37">
      <c r="L2" s="141"/>
      <c r="M2" s="141"/>
      <c r="AC2" s="139" t="s">
        <v>101</v>
      </c>
      <c r="AG2" s="139"/>
      <c r="AH2" s="139"/>
      <c r="AI2" s="139"/>
      <c r="AJ2" s="139"/>
      <c r="AK2" s="139"/>
    </row>
    <row r="3" spans="1:37" ht="17.25" customHeight="1">
      <c r="A3" s="241"/>
      <c r="B3" s="241"/>
      <c r="C3" s="241"/>
      <c r="D3" s="217" t="s">
        <v>75</v>
      </c>
      <c r="E3" s="217"/>
      <c r="F3" s="217"/>
      <c r="G3" s="217"/>
      <c r="H3" s="217"/>
      <c r="I3" s="217"/>
      <c r="J3" s="217"/>
      <c r="K3" s="217"/>
      <c r="L3" s="217"/>
      <c r="M3" s="217"/>
      <c r="N3" s="218" t="s">
        <v>97</v>
      </c>
      <c r="O3" s="218"/>
      <c r="P3" s="218"/>
      <c r="Q3" s="218"/>
      <c r="R3" s="218"/>
      <c r="S3" s="218"/>
      <c r="T3" s="219"/>
      <c r="U3" s="219"/>
      <c r="V3" s="219"/>
      <c r="W3" s="220"/>
      <c r="X3" s="220"/>
      <c r="Y3" s="220"/>
      <c r="Z3" s="220"/>
      <c r="AA3" s="220"/>
      <c r="AB3" s="220"/>
      <c r="AC3" s="220"/>
      <c r="AG3" s="139"/>
      <c r="AH3" s="139"/>
      <c r="AI3" s="139"/>
      <c r="AJ3" s="139"/>
      <c r="AK3" s="139"/>
    </row>
    <row r="4" spans="1:37" ht="17.25" customHeight="1">
      <c r="A4" s="215"/>
      <c r="B4" s="215"/>
      <c r="C4" s="215"/>
      <c r="N4" s="142"/>
      <c r="O4" s="142"/>
      <c r="P4" s="142"/>
      <c r="Q4" s="142"/>
      <c r="R4" s="142"/>
      <c r="S4" s="142"/>
      <c r="T4" s="143"/>
      <c r="U4" s="143"/>
      <c r="V4" s="143"/>
      <c r="AD4" s="213"/>
      <c r="AG4" s="139"/>
      <c r="AH4" s="139"/>
      <c r="AI4" s="139"/>
      <c r="AJ4" s="139"/>
      <c r="AK4" s="139"/>
    </row>
    <row r="5" spans="1:37" ht="12" thickBot="1">
      <c r="A5" s="144"/>
      <c r="B5" s="145"/>
      <c r="C5" s="145"/>
      <c r="D5" s="146"/>
      <c r="E5" s="146"/>
      <c r="F5" s="146"/>
      <c r="G5" s="146"/>
      <c r="H5" s="147"/>
      <c r="I5" s="146"/>
      <c r="J5" s="242"/>
      <c r="K5" s="242"/>
      <c r="L5" s="242"/>
      <c r="M5" s="242"/>
      <c r="N5" s="148"/>
      <c r="O5" s="243"/>
      <c r="P5" s="243"/>
      <c r="Q5" s="243"/>
      <c r="R5" s="243"/>
      <c r="S5" s="148"/>
      <c r="T5" s="148"/>
      <c r="U5" s="148"/>
      <c r="V5" s="148"/>
      <c r="W5" s="149"/>
      <c r="AA5" s="148"/>
      <c r="AB5" s="148"/>
      <c r="AC5" s="148"/>
      <c r="AD5" s="148"/>
      <c r="AE5" s="149"/>
      <c r="AG5" s="139"/>
      <c r="AH5" s="139"/>
      <c r="AI5" s="139"/>
      <c r="AJ5" s="139"/>
      <c r="AK5" s="139"/>
    </row>
    <row r="6" spans="1:37" ht="15" customHeight="1">
      <c r="A6" s="233" t="s">
        <v>72</v>
      </c>
      <c r="B6" s="233" t="s">
        <v>71</v>
      </c>
      <c r="C6" s="235"/>
      <c r="D6" s="244" t="s">
        <v>76</v>
      </c>
      <c r="E6" s="245"/>
      <c r="F6" s="245"/>
      <c r="G6" s="245"/>
      <c r="H6" s="246"/>
      <c r="I6" s="224" t="s">
        <v>77</v>
      </c>
      <c r="J6" s="247"/>
      <c r="K6" s="247"/>
      <c r="L6" s="247"/>
      <c r="M6" s="248"/>
      <c r="N6" s="237" t="s">
        <v>98</v>
      </c>
      <c r="O6" s="238"/>
      <c r="P6" s="238"/>
      <c r="Q6" s="238"/>
      <c r="R6" s="239"/>
      <c r="S6" s="237" t="s">
        <v>78</v>
      </c>
      <c r="T6" s="238"/>
      <c r="U6" s="238"/>
      <c r="V6" s="238"/>
      <c r="W6" s="239"/>
      <c r="X6" s="150"/>
      <c r="Y6" s="151"/>
      <c r="Z6" s="152"/>
      <c r="AA6" s="237" t="s">
        <v>99</v>
      </c>
      <c r="AB6" s="238"/>
      <c r="AC6" s="238"/>
      <c r="AD6" s="238"/>
      <c r="AE6" s="239"/>
      <c r="AG6" s="139"/>
      <c r="AH6" s="139"/>
      <c r="AI6" s="139"/>
      <c r="AJ6" s="139"/>
      <c r="AK6" s="139"/>
    </row>
    <row r="7" spans="1:37">
      <c r="A7" s="233"/>
      <c r="B7" s="233"/>
      <c r="C7" s="235"/>
      <c r="D7" s="122" t="s">
        <v>65</v>
      </c>
      <c r="E7" s="128" t="s">
        <v>52</v>
      </c>
      <c r="F7" s="128" t="s">
        <v>3</v>
      </c>
      <c r="G7" s="128" t="s">
        <v>1</v>
      </c>
      <c r="H7" s="127" t="s">
        <v>2</v>
      </c>
      <c r="I7" s="122" t="s">
        <v>65</v>
      </c>
      <c r="J7" s="128" t="s">
        <v>52</v>
      </c>
      <c r="K7" s="128" t="s">
        <v>3</v>
      </c>
      <c r="L7" s="128" t="s">
        <v>1</v>
      </c>
      <c r="M7" s="129" t="s">
        <v>2</v>
      </c>
      <c r="N7" s="153" t="s">
        <v>65</v>
      </c>
      <c r="O7" s="154" t="s">
        <v>52</v>
      </c>
      <c r="P7" s="154" t="s">
        <v>3</v>
      </c>
      <c r="Q7" s="154" t="s">
        <v>1</v>
      </c>
      <c r="R7" s="155" t="s">
        <v>2</v>
      </c>
      <c r="S7" s="153" t="s">
        <v>65</v>
      </c>
      <c r="T7" s="154" t="s">
        <v>52</v>
      </c>
      <c r="U7" s="154" t="s">
        <v>3</v>
      </c>
      <c r="V7" s="154" t="s">
        <v>1</v>
      </c>
      <c r="W7" s="155" t="s">
        <v>2</v>
      </c>
      <c r="X7" s="150"/>
      <c r="Y7" s="151"/>
      <c r="Z7" s="152"/>
      <c r="AA7" s="153" t="s">
        <v>65</v>
      </c>
      <c r="AB7" s="154" t="s">
        <v>52</v>
      </c>
      <c r="AC7" s="154" t="s">
        <v>3</v>
      </c>
      <c r="AD7" s="154" t="s">
        <v>1</v>
      </c>
      <c r="AE7" s="155" t="s">
        <v>2</v>
      </c>
      <c r="AG7" s="139"/>
      <c r="AH7" s="139"/>
      <c r="AI7" s="139"/>
      <c r="AJ7" s="139"/>
      <c r="AK7" s="139"/>
    </row>
    <row r="8" spans="1:37" ht="15">
      <c r="A8" s="156" t="s">
        <v>61</v>
      </c>
      <c r="B8" s="157" t="s">
        <v>79</v>
      </c>
      <c r="C8" s="158" t="s">
        <v>80</v>
      </c>
      <c r="D8" s="159">
        <f>D9+D15+D16+D17</f>
        <v>9328.1549999999988</v>
      </c>
      <c r="E8" s="160">
        <f t="shared" ref="E8:M8" si="0">E9+E15+E16+E17</f>
        <v>0</v>
      </c>
      <c r="F8" s="160">
        <f t="shared" si="0"/>
        <v>418.22199999999998</v>
      </c>
      <c r="G8" s="160">
        <f>G9+G15+G16+G17</f>
        <v>8909.9329999999991</v>
      </c>
      <c r="H8" s="161">
        <f>H9+H15+H16+H17</f>
        <v>8846.3597606451585</v>
      </c>
      <c r="I8" s="159">
        <f t="shared" si="0"/>
        <v>11628.48</v>
      </c>
      <c r="J8" s="160">
        <f t="shared" si="0"/>
        <v>0</v>
      </c>
      <c r="K8" s="160">
        <f t="shared" si="0"/>
        <v>539.92999999999995</v>
      </c>
      <c r="L8" s="160">
        <f t="shared" si="0"/>
        <v>11088.55</v>
      </c>
      <c r="M8" s="162">
        <f t="shared" si="0"/>
        <v>10720.7</v>
      </c>
      <c r="N8" s="29">
        <f>N9+N15+N16+N17</f>
        <v>8.055299999999999</v>
      </c>
      <c r="O8" s="59">
        <v>3.1335799999999998</v>
      </c>
      <c r="P8" s="59">
        <v>2.8969999999999998</v>
      </c>
      <c r="Q8" s="59">
        <v>2.0238999999999998</v>
      </c>
      <c r="R8" s="58"/>
      <c r="S8" s="29">
        <v>35</v>
      </c>
      <c r="T8" s="59">
        <v>3.222</v>
      </c>
      <c r="U8" s="59">
        <v>4.75</v>
      </c>
      <c r="V8" s="59">
        <v>31.777999999999999</v>
      </c>
      <c r="W8" s="58">
        <v>28.981999999999999</v>
      </c>
      <c r="X8" s="163"/>
      <c r="Y8" s="164"/>
      <c r="Z8" s="165"/>
      <c r="AA8" s="29">
        <f>AA9</f>
        <v>115.807</v>
      </c>
      <c r="AB8" s="59">
        <f>AB9</f>
        <v>105.672</v>
      </c>
      <c r="AC8" s="59">
        <v>0</v>
      </c>
      <c r="AD8" s="59">
        <v>10.135</v>
      </c>
      <c r="AE8" s="58">
        <v>0</v>
      </c>
      <c r="AG8" s="139"/>
      <c r="AH8" s="139"/>
      <c r="AI8" s="139"/>
      <c r="AJ8" s="139"/>
      <c r="AK8" s="139"/>
    </row>
    <row r="9" spans="1:37" s="176" customFormat="1" ht="15.75">
      <c r="A9" s="166" t="s">
        <v>58</v>
      </c>
      <c r="B9" s="167" t="s">
        <v>57</v>
      </c>
      <c r="C9" s="168" t="s">
        <v>80</v>
      </c>
      <c r="D9" s="169"/>
      <c r="E9" s="170">
        <f>E11+E12+E13+E14</f>
        <v>0</v>
      </c>
      <c r="F9" s="170">
        <f>F11+F12+F13+F14</f>
        <v>0</v>
      </c>
      <c r="G9" s="170">
        <f>G11+G12+G13+G14</f>
        <v>0</v>
      </c>
      <c r="H9" s="171">
        <f>H11+H12+H13+H14</f>
        <v>8846.3597606451585</v>
      </c>
      <c r="I9" s="169"/>
      <c r="J9" s="170">
        <f>J11+J12+J13+J14</f>
        <v>0</v>
      </c>
      <c r="K9" s="170">
        <f>K11+K12+K13+K14</f>
        <v>0</v>
      </c>
      <c r="L9" s="170">
        <f>L11+L12+L13+L14</f>
        <v>0</v>
      </c>
      <c r="M9" s="172">
        <f>M11+M12+M13+M14</f>
        <v>10720.7</v>
      </c>
      <c r="N9" s="29">
        <v>7.452</v>
      </c>
      <c r="O9" s="59">
        <v>3.1335799999999998</v>
      </c>
      <c r="P9" s="59">
        <v>2.8969999999999998</v>
      </c>
      <c r="Q9" s="59">
        <v>1.4206000000000001</v>
      </c>
      <c r="R9" s="58"/>
      <c r="S9" s="29">
        <v>33.752000000000002</v>
      </c>
      <c r="T9" s="59">
        <f>T11+T12+T13+T14</f>
        <v>0</v>
      </c>
      <c r="U9" s="59"/>
      <c r="V9" s="59">
        <v>4.75</v>
      </c>
      <c r="W9" s="58">
        <v>28.981999999999999</v>
      </c>
      <c r="X9" s="173"/>
      <c r="Y9" s="174"/>
      <c r="Z9" s="175"/>
      <c r="AA9" s="29">
        <f>AB9+AD9</f>
        <v>115.807</v>
      </c>
      <c r="AB9" s="59">
        <v>105.672</v>
      </c>
      <c r="AC9" s="59">
        <f>AC11+AC12+AC13+AC14</f>
        <v>0</v>
      </c>
      <c r="AD9" s="59">
        <v>10.135</v>
      </c>
      <c r="AE9" s="58">
        <v>0</v>
      </c>
      <c r="AG9" s="177"/>
      <c r="AH9" s="177"/>
      <c r="AI9" s="177"/>
      <c r="AJ9" s="177"/>
      <c r="AK9" s="177"/>
    </row>
    <row r="10" spans="1:37" s="176" customFormat="1" ht="15.75">
      <c r="A10" s="166"/>
      <c r="B10" s="167" t="s">
        <v>55</v>
      </c>
      <c r="C10" s="168"/>
      <c r="D10" s="178"/>
      <c r="E10" s="179"/>
      <c r="F10" s="179"/>
      <c r="G10" s="179"/>
      <c r="H10" s="180"/>
      <c r="I10" s="178"/>
      <c r="J10" s="179"/>
      <c r="K10" s="179"/>
      <c r="L10" s="179"/>
      <c r="M10" s="181"/>
      <c r="N10" s="47"/>
      <c r="O10" s="46"/>
      <c r="P10" s="46"/>
      <c r="Q10" s="46"/>
      <c r="R10" s="45"/>
      <c r="S10" s="47"/>
      <c r="T10" s="46"/>
      <c r="U10" s="46"/>
      <c r="V10" s="46"/>
      <c r="W10" s="45"/>
      <c r="X10" s="173"/>
      <c r="Y10" s="174"/>
      <c r="Z10" s="175"/>
      <c r="AA10" s="47"/>
      <c r="AB10" s="46"/>
      <c r="AC10" s="46"/>
      <c r="AD10" s="46"/>
      <c r="AE10" s="45"/>
      <c r="AG10" s="177"/>
      <c r="AH10" s="177"/>
      <c r="AI10" s="177"/>
      <c r="AJ10" s="177"/>
      <c r="AK10" s="177"/>
    </row>
    <row r="11" spans="1:37" s="176" customFormat="1" ht="15.75">
      <c r="A11" s="166"/>
      <c r="B11" s="167" t="s">
        <v>54</v>
      </c>
      <c r="C11" s="168" t="s">
        <v>80</v>
      </c>
      <c r="D11" s="178"/>
      <c r="E11" s="179"/>
      <c r="F11" s="179"/>
      <c r="G11" s="179"/>
      <c r="H11" s="180"/>
      <c r="I11" s="178"/>
      <c r="J11" s="179"/>
      <c r="K11" s="179"/>
      <c r="L11" s="179"/>
      <c r="M11" s="181"/>
      <c r="N11" s="47"/>
      <c r="O11" s="46"/>
      <c r="P11" s="46"/>
      <c r="Q11" s="46"/>
      <c r="R11" s="45"/>
      <c r="S11" s="47"/>
      <c r="T11" s="46"/>
      <c r="U11" s="46"/>
      <c r="V11" s="46"/>
      <c r="W11" s="45"/>
      <c r="X11" s="173"/>
      <c r="Y11" s="174"/>
      <c r="Z11" s="175"/>
      <c r="AA11" s="47"/>
      <c r="AB11" s="46"/>
      <c r="AC11" s="46"/>
      <c r="AD11" s="46"/>
      <c r="AE11" s="45"/>
      <c r="AG11" s="177"/>
      <c r="AH11" s="177"/>
      <c r="AI11" s="177"/>
      <c r="AJ11" s="177"/>
      <c r="AK11" s="177"/>
    </row>
    <row r="12" spans="1:37" s="176" customFormat="1" ht="15.75">
      <c r="A12" s="166"/>
      <c r="B12" s="167" t="s">
        <v>52</v>
      </c>
      <c r="C12" s="168" t="s">
        <v>80</v>
      </c>
      <c r="D12" s="178"/>
      <c r="E12" s="70"/>
      <c r="F12" s="70"/>
      <c r="G12" s="70"/>
      <c r="H12" s="182"/>
      <c r="I12" s="178"/>
      <c r="J12" s="70"/>
      <c r="K12" s="70"/>
      <c r="L12" s="70"/>
      <c r="M12" s="183"/>
      <c r="N12" s="47">
        <v>3.2879999999999998</v>
      </c>
      <c r="O12" s="28"/>
      <c r="P12" s="28"/>
      <c r="Q12" s="28"/>
      <c r="R12" s="27">
        <v>3.2884000000000002</v>
      </c>
      <c r="S12" s="47">
        <v>28.981999999999999</v>
      </c>
      <c r="T12" s="28"/>
      <c r="U12" s="28"/>
      <c r="V12" s="28"/>
      <c r="W12" s="27">
        <v>28.981999999999999</v>
      </c>
      <c r="X12" s="173"/>
      <c r="Y12" s="174"/>
      <c r="Z12" s="175"/>
      <c r="AA12" s="47">
        <f>AB12+AC12+AD12+AE12</f>
        <v>105.672</v>
      </c>
      <c r="AB12" s="59">
        <v>105.672</v>
      </c>
      <c r="AC12" s="28"/>
      <c r="AD12" s="28"/>
      <c r="AE12" s="27"/>
      <c r="AG12" s="177"/>
      <c r="AH12" s="177"/>
      <c r="AI12" s="177"/>
      <c r="AJ12" s="177"/>
      <c r="AK12" s="177"/>
    </row>
    <row r="13" spans="1:37" s="176" customFormat="1" ht="15.75">
      <c r="A13" s="166"/>
      <c r="B13" s="167" t="s">
        <v>3</v>
      </c>
      <c r="C13" s="168" t="s">
        <v>80</v>
      </c>
      <c r="D13" s="178"/>
      <c r="E13" s="70"/>
      <c r="F13" s="70"/>
      <c r="G13" s="70"/>
      <c r="H13" s="182">
        <v>409.05900000000003</v>
      </c>
      <c r="I13" s="178"/>
      <c r="J13" s="70"/>
      <c r="K13" s="70"/>
      <c r="L13" s="70"/>
      <c r="M13" s="183">
        <v>510.5</v>
      </c>
      <c r="N13" s="47">
        <v>2.7829999999999999</v>
      </c>
      <c r="O13" s="28"/>
      <c r="P13" s="28"/>
      <c r="Q13" s="28">
        <v>2.7827000000000002</v>
      </c>
      <c r="R13" s="27"/>
      <c r="S13" s="47">
        <v>4.75</v>
      </c>
      <c r="T13" s="28"/>
      <c r="U13" s="28"/>
      <c r="V13" s="28">
        <v>4.75</v>
      </c>
      <c r="W13" s="27"/>
      <c r="X13" s="173"/>
      <c r="Y13" s="174"/>
      <c r="Z13" s="175"/>
      <c r="AA13" s="47"/>
      <c r="AB13" s="28"/>
      <c r="AC13" s="28"/>
      <c r="AD13" s="28"/>
      <c r="AE13" s="27"/>
      <c r="AG13" s="177"/>
      <c r="AH13" s="177"/>
      <c r="AI13" s="177"/>
      <c r="AJ13" s="177"/>
      <c r="AK13" s="177"/>
    </row>
    <row r="14" spans="1:37" s="176" customFormat="1" ht="15.75">
      <c r="A14" s="166"/>
      <c r="B14" s="167" t="s">
        <v>1</v>
      </c>
      <c r="C14" s="168" t="s">
        <v>80</v>
      </c>
      <c r="D14" s="178"/>
      <c r="E14" s="70"/>
      <c r="F14" s="70"/>
      <c r="G14" s="70"/>
      <c r="H14" s="182">
        <v>8437.3007606451592</v>
      </c>
      <c r="I14" s="178"/>
      <c r="J14" s="70"/>
      <c r="K14" s="70"/>
      <c r="L14" s="70"/>
      <c r="M14" s="183">
        <v>10210.200000000001</v>
      </c>
      <c r="N14" s="47"/>
      <c r="O14" s="28"/>
      <c r="P14" s="28"/>
      <c r="Q14" s="28"/>
      <c r="R14" s="27"/>
      <c r="S14" s="47"/>
      <c r="T14" s="28"/>
      <c r="U14" s="28"/>
      <c r="V14" s="28"/>
      <c r="W14" s="27"/>
      <c r="X14" s="173"/>
      <c r="Y14" s="174"/>
      <c r="Z14" s="175"/>
      <c r="AA14" s="47"/>
      <c r="AB14" s="59"/>
      <c r="AC14" s="28"/>
      <c r="AD14" s="59">
        <v>10.135</v>
      </c>
      <c r="AE14" s="27"/>
      <c r="AG14" s="177"/>
      <c r="AH14" s="177"/>
      <c r="AI14" s="177"/>
      <c r="AJ14" s="177"/>
      <c r="AK14" s="177"/>
    </row>
    <row r="15" spans="1:37" ht="15">
      <c r="A15" s="156" t="s">
        <v>48</v>
      </c>
      <c r="B15" s="157" t="s">
        <v>47</v>
      </c>
      <c r="C15" s="158" t="s">
        <v>80</v>
      </c>
      <c r="D15" s="159">
        <f>SUM(E15:H15)</f>
        <v>0</v>
      </c>
      <c r="E15" s="42"/>
      <c r="F15" s="42"/>
      <c r="G15" s="42"/>
      <c r="H15" s="57"/>
      <c r="I15" s="159">
        <f>SUM(J15:M15)</f>
        <v>0</v>
      </c>
      <c r="J15" s="42"/>
      <c r="K15" s="42"/>
      <c r="L15" s="42"/>
      <c r="M15" s="41"/>
      <c r="N15" s="29">
        <f>SUM(O15:R15)</f>
        <v>0.60329999999999995</v>
      </c>
      <c r="O15" s="28"/>
      <c r="P15" s="28"/>
      <c r="Q15" s="28">
        <v>0.60329999999999995</v>
      </c>
      <c r="R15" s="27"/>
      <c r="S15" s="29">
        <f>SUM(T15:W15)</f>
        <v>1.268</v>
      </c>
      <c r="T15" s="28"/>
      <c r="U15" s="28"/>
      <c r="V15" s="28">
        <v>1.268</v>
      </c>
      <c r="W15" s="27"/>
      <c r="X15" s="163"/>
      <c r="Y15" s="164"/>
      <c r="Z15" s="165"/>
      <c r="AA15" s="29">
        <f>SUM(AB15:AE15)</f>
        <v>0</v>
      </c>
      <c r="AB15" s="28"/>
      <c r="AC15" s="28"/>
      <c r="AD15" s="28"/>
      <c r="AE15" s="27"/>
      <c r="AG15" s="139"/>
      <c r="AH15" s="139"/>
      <c r="AI15" s="139"/>
      <c r="AJ15" s="139"/>
      <c r="AK15" s="139"/>
    </row>
    <row r="16" spans="1:37" ht="15">
      <c r="A16" s="156" t="s">
        <v>45</v>
      </c>
      <c r="B16" s="157" t="s">
        <v>81</v>
      </c>
      <c r="C16" s="158" t="s">
        <v>80</v>
      </c>
      <c r="D16" s="159">
        <f>SUM(E16:H16)</f>
        <v>0</v>
      </c>
      <c r="E16" s="184"/>
      <c r="F16" s="42"/>
      <c r="G16" s="42"/>
      <c r="H16" s="57"/>
      <c r="I16" s="159">
        <f>SUM(J16:M16)</f>
        <v>0</v>
      </c>
      <c r="J16" s="184"/>
      <c r="K16" s="42"/>
      <c r="L16" s="42"/>
      <c r="M16" s="41"/>
      <c r="N16" s="29">
        <f>SUM(O16:R16)</f>
        <v>0</v>
      </c>
      <c r="O16" s="43"/>
      <c r="P16" s="28"/>
      <c r="Q16" s="28"/>
      <c r="R16" s="27"/>
      <c r="S16" s="29">
        <v>0</v>
      </c>
      <c r="T16" s="43"/>
      <c r="U16" s="28"/>
      <c r="V16" s="28"/>
      <c r="W16" s="27"/>
      <c r="X16" s="163"/>
      <c r="Y16" s="164"/>
      <c r="Z16" s="165"/>
      <c r="AA16" s="29">
        <f>SUM(AB16:AE16)</f>
        <v>0</v>
      </c>
      <c r="AB16" s="43"/>
      <c r="AC16" s="28"/>
      <c r="AD16" s="28"/>
      <c r="AE16" s="27"/>
      <c r="AG16" s="139"/>
      <c r="AH16" s="139"/>
      <c r="AI16" s="139"/>
      <c r="AJ16" s="139"/>
      <c r="AK16" s="139"/>
    </row>
    <row r="17" spans="1:37" s="136" customFormat="1" ht="15">
      <c r="A17" s="156" t="s">
        <v>42</v>
      </c>
      <c r="B17" s="185" t="s">
        <v>82</v>
      </c>
      <c r="C17" s="186" t="s">
        <v>80</v>
      </c>
      <c r="D17" s="187">
        <f>SUM(E17:H17)</f>
        <v>9328.1549999999988</v>
      </c>
      <c r="E17" s="188"/>
      <c r="F17" s="188">
        <v>418.22199999999998</v>
      </c>
      <c r="G17" s="188">
        <v>8909.9329999999991</v>
      </c>
      <c r="H17" s="189"/>
      <c r="I17" s="187">
        <f>SUM(J17:M17)</f>
        <v>11628.48</v>
      </c>
      <c r="J17" s="188"/>
      <c r="K17" s="188">
        <v>539.92999999999995</v>
      </c>
      <c r="L17" s="188">
        <v>11088.55</v>
      </c>
      <c r="M17" s="190"/>
      <c r="N17" s="79">
        <f>SUM(O17:R17)</f>
        <v>0</v>
      </c>
      <c r="O17" s="78"/>
      <c r="P17" s="78"/>
      <c r="Q17" s="78"/>
      <c r="R17" s="27"/>
      <c r="S17" s="79">
        <f>SUM(T17:W17)</f>
        <v>0</v>
      </c>
      <c r="T17" s="78"/>
      <c r="U17" s="78"/>
      <c r="V17" s="78"/>
      <c r="W17" s="77"/>
      <c r="X17" s="191"/>
      <c r="Y17" s="192"/>
      <c r="Z17" s="193"/>
      <c r="AA17" s="79">
        <f>SUM(AB17:AE17)</f>
        <v>0</v>
      </c>
      <c r="AB17" s="78"/>
      <c r="AC17" s="78"/>
      <c r="AD17" s="78"/>
      <c r="AE17" s="77"/>
      <c r="AG17" s="194"/>
      <c r="AH17" s="194"/>
      <c r="AI17" s="194"/>
      <c r="AJ17" s="194"/>
      <c r="AK17" s="194"/>
    </row>
    <row r="18" spans="1:37" ht="15">
      <c r="A18" s="156" t="s">
        <v>39</v>
      </c>
      <c r="B18" s="157" t="s">
        <v>83</v>
      </c>
      <c r="C18" s="158" t="s">
        <v>80</v>
      </c>
      <c r="D18" s="159">
        <f>SUM(E18:H18)</f>
        <v>336.2381103225797</v>
      </c>
      <c r="E18" s="170"/>
      <c r="F18" s="170">
        <f>'[2]СВОД 2013г Пр.4'!T29/1000</f>
        <v>9.1630000000000003</v>
      </c>
      <c r="G18" s="170">
        <f>'[2]СВОД 2013г Пр.4'!U29/1000</f>
        <v>312.61011032257971</v>
      </c>
      <c r="H18" s="171">
        <f>'[2]СВОД 2013г Пр.4'!V10/1000</f>
        <v>14.465</v>
      </c>
      <c r="I18" s="159">
        <f>SUM(J18:M18)</f>
        <v>564.80999999999995</v>
      </c>
      <c r="J18" s="170"/>
      <c r="K18" s="170">
        <v>29.43</v>
      </c>
      <c r="L18" s="170">
        <v>518.16</v>
      </c>
      <c r="M18" s="172">
        <v>17.22</v>
      </c>
      <c r="N18" s="195">
        <f>SUM(O18:R18)</f>
        <v>0.37232999999999999</v>
      </c>
      <c r="O18" s="59"/>
      <c r="P18" s="59"/>
      <c r="Q18" s="59">
        <v>9.103E-2</v>
      </c>
      <c r="R18" s="58">
        <v>0.28129999999999999</v>
      </c>
      <c r="S18" s="29">
        <v>2.5939999999999999</v>
      </c>
      <c r="T18" s="59"/>
      <c r="U18" s="59"/>
      <c r="V18" s="59">
        <v>1.167</v>
      </c>
      <c r="W18" s="58">
        <v>1.427</v>
      </c>
      <c r="X18" s="163">
        <f>U18+V18+W18</f>
        <v>2.5940000000000003</v>
      </c>
      <c r="Y18" s="164">
        <v>1230.7394538808317</v>
      </c>
      <c r="Z18" s="165">
        <f>X18-Y18</f>
        <v>-1228.1454538808316</v>
      </c>
      <c r="AA18" s="29">
        <v>3.9670000000000001</v>
      </c>
      <c r="AB18" s="59">
        <v>3.62</v>
      </c>
      <c r="AC18" s="59"/>
      <c r="AD18" s="59">
        <v>0.34699999999999998</v>
      </c>
      <c r="AE18" s="58"/>
      <c r="AG18" s="139"/>
      <c r="AH18" s="139"/>
      <c r="AI18" s="139"/>
      <c r="AJ18" s="139"/>
      <c r="AK18" s="139"/>
    </row>
    <row r="19" spans="1:37" ht="15">
      <c r="A19" s="156"/>
      <c r="B19" s="157" t="s">
        <v>84</v>
      </c>
      <c r="C19" s="158" t="s">
        <v>34</v>
      </c>
      <c r="D19" s="159">
        <f t="shared" ref="D19:W19" si="1">IF(D8=0,0,D18/D8*100)</f>
        <v>3.6045510641984371</v>
      </c>
      <c r="E19" s="160">
        <f t="shared" si="1"/>
        <v>0</v>
      </c>
      <c r="F19" s="160">
        <f t="shared" si="1"/>
        <v>2.1909416529976902</v>
      </c>
      <c r="G19" s="160">
        <f t="shared" si="1"/>
        <v>3.5085573631426827</v>
      </c>
      <c r="H19" s="161">
        <f t="shared" si="1"/>
        <v>0.16351358515115461</v>
      </c>
      <c r="I19" s="159">
        <f t="shared" si="1"/>
        <v>4.8571266407991409</v>
      </c>
      <c r="J19" s="160">
        <f t="shared" si="1"/>
        <v>0</v>
      </c>
      <c r="K19" s="160">
        <f t="shared" si="1"/>
        <v>5.4507065730742879</v>
      </c>
      <c r="L19" s="160">
        <f t="shared" si="1"/>
        <v>4.672928381077778</v>
      </c>
      <c r="M19" s="162">
        <f t="shared" si="1"/>
        <v>0.16062383986120307</v>
      </c>
      <c r="N19" s="29">
        <f>IF(N8=0,0,N18/N8*100)</f>
        <v>4.6221742206994163</v>
      </c>
      <c r="O19" s="59">
        <f>IF(O8=0,0,O18/O8*100)</f>
        <v>0</v>
      </c>
      <c r="P19" s="59">
        <f>IF(P8=0,0,P18/P8*100)</f>
        <v>0</v>
      </c>
      <c r="Q19" s="59">
        <f>IF(Q8=0,0,Q18/Q8*100)</f>
        <v>4.4977518652107324</v>
      </c>
      <c r="R19" s="58">
        <f>IF(R8=0,0,R18/R8*100)</f>
        <v>0</v>
      </c>
      <c r="S19" s="29">
        <f t="shared" si="1"/>
        <v>7.4114285714285719</v>
      </c>
      <c r="T19" s="59">
        <f t="shared" si="1"/>
        <v>0</v>
      </c>
      <c r="U19" s="59">
        <f t="shared" si="1"/>
        <v>0</v>
      </c>
      <c r="V19" s="59">
        <f t="shared" si="1"/>
        <v>3.672351941594814</v>
      </c>
      <c r="W19" s="58">
        <f t="shared" si="1"/>
        <v>4.9237457732385623</v>
      </c>
      <c r="X19" s="163"/>
      <c r="Y19" s="164"/>
      <c r="Z19" s="165"/>
      <c r="AA19" s="29">
        <f>IF(AA8=0,0,AA18/AA8*100)</f>
        <v>3.4255269543291855</v>
      </c>
      <c r="AB19" s="59">
        <f>IF(AB8=0,0,AB18/AB8*100)</f>
        <v>3.4256946021651906</v>
      </c>
      <c r="AC19" s="59">
        <f>IF(AC8=0,0,AC18/AC8*100)</f>
        <v>0</v>
      </c>
      <c r="AD19" s="59">
        <f>IF(AD8=0,0,AD18/AD8*100)</f>
        <v>3.423778983719783</v>
      </c>
      <c r="AE19" s="58">
        <f>IF(AE8=0,0,AE18/AE8*100)</f>
        <v>0</v>
      </c>
      <c r="AG19" s="139"/>
      <c r="AH19" s="139"/>
      <c r="AI19" s="139"/>
      <c r="AJ19" s="139"/>
      <c r="AK19" s="139"/>
    </row>
    <row r="20" spans="1:37" ht="15">
      <c r="A20" s="156" t="s">
        <v>33</v>
      </c>
      <c r="B20" s="157" t="s">
        <v>85</v>
      </c>
      <c r="C20" s="158" t="s">
        <v>80</v>
      </c>
      <c r="D20" s="159">
        <f>SUM(E20:H20)</f>
        <v>0</v>
      </c>
      <c r="E20" s="70"/>
      <c r="F20" s="70"/>
      <c r="G20" s="70"/>
      <c r="H20" s="182"/>
      <c r="I20" s="159">
        <f>SUM(J20:M20)</f>
        <v>0</v>
      </c>
      <c r="J20" s="70"/>
      <c r="K20" s="70"/>
      <c r="L20" s="70"/>
      <c r="M20" s="183"/>
      <c r="N20" s="29">
        <f>SUM(O20:R20)</f>
        <v>0</v>
      </c>
      <c r="O20" s="28"/>
      <c r="P20" s="28"/>
      <c r="Q20" s="28"/>
      <c r="R20" s="27"/>
      <c r="S20" s="29">
        <f>SUM(T20:W20)</f>
        <v>0</v>
      </c>
      <c r="T20" s="28"/>
      <c r="U20" s="28"/>
      <c r="V20" s="28"/>
      <c r="W20" s="27"/>
      <c r="X20" s="163"/>
      <c r="Y20" s="164"/>
      <c r="Z20" s="165"/>
      <c r="AA20" s="29">
        <f>SUM(AB20:AE20)</f>
        <v>0</v>
      </c>
      <c r="AB20" s="28"/>
      <c r="AC20" s="28"/>
      <c r="AD20" s="28"/>
      <c r="AE20" s="27"/>
      <c r="AG20" s="139"/>
      <c r="AH20" s="139"/>
      <c r="AI20" s="139"/>
      <c r="AJ20" s="139"/>
      <c r="AK20" s="139"/>
    </row>
    <row r="21" spans="1:37" ht="15">
      <c r="A21" s="156" t="s">
        <v>30</v>
      </c>
      <c r="B21" s="157" t="s">
        <v>86</v>
      </c>
      <c r="C21" s="158" t="s">
        <v>80</v>
      </c>
      <c r="D21" s="159"/>
      <c r="E21" s="160">
        <f>E8-E18-E20</f>
        <v>0</v>
      </c>
      <c r="F21" s="160">
        <f>F8-F18-F20</f>
        <v>409.05899999999997</v>
      </c>
      <c r="G21" s="160">
        <f>G8-G18-G20</f>
        <v>8597.3228896774199</v>
      </c>
      <c r="H21" s="161">
        <f>H8-H18-H20</f>
        <v>8831.8947606451584</v>
      </c>
      <c r="I21" s="159"/>
      <c r="J21" s="160">
        <f>J8-J18-J20</f>
        <v>0</v>
      </c>
      <c r="K21" s="160">
        <f>K8-K18-K20</f>
        <v>510.49999999999994</v>
      </c>
      <c r="L21" s="160">
        <f>L8-L18-L20</f>
        <v>10570.39</v>
      </c>
      <c r="M21" s="162">
        <f>M8-M18-M20</f>
        <v>10703.480000000001</v>
      </c>
      <c r="N21" s="29">
        <f>N22+N27</f>
        <v>7.6825999999999999</v>
      </c>
      <c r="O21" s="59">
        <v>3.2879999999999998</v>
      </c>
      <c r="P21" s="59">
        <v>2.7829999999999999</v>
      </c>
      <c r="Q21" s="59">
        <v>4.83</v>
      </c>
      <c r="R21" s="58">
        <v>2.8519999999999999</v>
      </c>
      <c r="S21" s="29">
        <v>32.405999999999999</v>
      </c>
      <c r="T21" s="59">
        <v>28.981999999999999</v>
      </c>
      <c r="U21" s="59">
        <v>4.75</v>
      </c>
      <c r="V21" s="59">
        <v>4.851</v>
      </c>
      <c r="W21" s="58">
        <v>27.555</v>
      </c>
      <c r="X21" s="163"/>
      <c r="Y21" s="164"/>
      <c r="Z21" s="165"/>
      <c r="AA21" s="29">
        <f>AA9-AA18</f>
        <v>111.84</v>
      </c>
      <c r="AB21" s="59"/>
      <c r="AC21" s="59"/>
      <c r="AD21" s="59">
        <f>AB12-AB18</f>
        <v>102.05199999999999</v>
      </c>
      <c r="AE21" s="58">
        <f>AD14-AD18</f>
        <v>9.7880000000000003</v>
      </c>
      <c r="AG21" s="196"/>
      <c r="AH21" s="139"/>
      <c r="AI21" s="139"/>
      <c r="AJ21" s="139"/>
      <c r="AK21" s="139"/>
    </row>
    <row r="22" spans="1:37" ht="15">
      <c r="A22" s="156" t="s">
        <v>27</v>
      </c>
      <c r="B22" s="157" t="s">
        <v>87</v>
      </c>
      <c r="C22" s="158" t="s">
        <v>80</v>
      </c>
      <c r="D22" s="159">
        <f>SUM(E22:H22)</f>
        <v>8831.8880000000008</v>
      </c>
      <c r="E22" s="42"/>
      <c r="F22" s="42"/>
      <c r="G22" s="42"/>
      <c r="H22" s="57">
        <v>8831.8880000000008</v>
      </c>
      <c r="I22" s="159">
        <f>SUM(J22:M22)</f>
        <v>11063.67</v>
      </c>
      <c r="J22" s="42"/>
      <c r="K22" s="42"/>
      <c r="L22" s="42">
        <v>360.19</v>
      </c>
      <c r="M22" s="41">
        <v>10703.48</v>
      </c>
      <c r="N22" s="29">
        <f>SUM(O22:R22)</f>
        <v>7.6825999999999999</v>
      </c>
      <c r="O22" s="28"/>
      <c r="P22" s="28"/>
      <c r="Q22" s="28">
        <v>4.8304</v>
      </c>
      <c r="R22" s="27">
        <v>2.8521999999999998</v>
      </c>
      <c r="S22" s="197">
        <f>SUM(T22:W22)</f>
        <v>32.405999999999999</v>
      </c>
      <c r="T22" s="28"/>
      <c r="U22" s="28"/>
      <c r="V22" s="28">
        <v>4.851</v>
      </c>
      <c r="W22" s="27">
        <f>W9-W18</f>
        <v>27.555</v>
      </c>
      <c r="X22" s="163"/>
      <c r="Y22" s="164"/>
      <c r="Z22" s="165"/>
      <c r="AA22" s="29">
        <f>SUM(AB22:AE22)</f>
        <v>111.84</v>
      </c>
      <c r="AB22" s="28"/>
      <c r="AC22" s="28"/>
      <c r="AD22" s="28">
        <v>102.05200000000001</v>
      </c>
      <c r="AE22" s="27">
        <v>9.7880000000000003</v>
      </c>
      <c r="AG22" s="139"/>
      <c r="AH22" s="139"/>
      <c r="AI22" s="139"/>
      <c r="AJ22" s="139"/>
      <c r="AK22" s="139"/>
    </row>
    <row r="23" spans="1:37" s="176" customFormat="1" ht="15.75">
      <c r="A23" s="166"/>
      <c r="B23" s="167" t="s">
        <v>24</v>
      </c>
      <c r="C23" s="168" t="s">
        <v>80</v>
      </c>
      <c r="D23" s="198"/>
      <c r="E23" s="179"/>
      <c r="F23" s="179"/>
      <c r="G23" s="179"/>
      <c r="H23" s="180"/>
      <c r="I23" s="178"/>
      <c r="J23" s="179"/>
      <c r="K23" s="179"/>
      <c r="L23" s="179"/>
      <c r="M23" s="181"/>
      <c r="N23" s="47"/>
      <c r="O23" s="46"/>
      <c r="P23" s="46"/>
      <c r="Q23" s="46"/>
      <c r="R23" s="27"/>
      <c r="S23" s="197"/>
      <c r="T23" s="28"/>
      <c r="U23" s="46"/>
      <c r="V23" s="46"/>
      <c r="W23" s="45"/>
      <c r="X23" s="173"/>
      <c r="Y23" s="174"/>
      <c r="Z23" s="175"/>
      <c r="AA23" s="47"/>
      <c r="AB23" s="46"/>
      <c r="AC23" s="46"/>
      <c r="AD23" s="46"/>
      <c r="AE23" s="45"/>
      <c r="AG23" s="177"/>
      <c r="AH23" s="177"/>
      <c r="AI23" s="177"/>
      <c r="AJ23" s="177"/>
      <c r="AK23" s="177"/>
    </row>
    <row r="24" spans="1:37" s="176" customFormat="1" ht="24">
      <c r="A24" s="166"/>
      <c r="B24" s="167" t="s">
        <v>23</v>
      </c>
      <c r="C24" s="168" t="s">
        <v>80</v>
      </c>
      <c r="D24" s="169">
        <f>SUM(E24:H24)</f>
        <v>0</v>
      </c>
      <c r="E24" s="199"/>
      <c r="F24" s="70"/>
      <c r="G24" s="70"/>
      <c r="H24" s="182"/>
      <c r="I24" s="169">
        <f>SUM(J24:M24)</f>
        <v>0</v>
      </c>
      <c r="J24" s="199"/>
      <c r="K24" s="70"/>
      <c r="L24" s="70"/>
      <c r="M24" s="183"/>
      <c r="N24" s="29">
        <f>SUM(O24:R24)</f>
        <v>0</v>
      </c>
      <c r="O24" s="43"/>
      <c r="P24" s="28"/>
      <c r="Q24" s="28"/>
      <c r="R24" s="27"/>
      <c r="S24" s="29">
        <f>SUM(T24:W24)</f>
        <v>0</v>
      </c>
      <c r="T24" s="43"/>
      <c r="U24" s="28"/>
      <c r="V24" s="28"/>
      <c r="W24" s="27"/>
      <c r="X24" s="173"/>
      <c r="Y24" s="174"/>
      <c r="Z24" s="175"/>
      <c r="AA24" s="29">
        <f>SUM(AB24:AE24)</f>
        <v>0</v>
      </c>
      <c r="AB24" s="43"/>
      <c r="AC24" s="28"/>
      <c r="AD24" s="28"/>
      <c r="AE24" s="27"/>
      <c r="AG24" s="177"/>
      <c r="AH24" s="177"/>
      <c r="AI24" s="177"/>
      <c r="AJ24" s="177"/>
      <c r="AK24" s="177"/>
    </row>
    <row r="25" spans="1:37" s="176" customFormat="1" ht="24">
      <c r="A25" s="166"/>
      <c r="B25" s="167" t="s">
        <v>21</v>
      </c>
      <c r="C25" s="168" t="s">
        <v>80</v>
      </c>
      <c r="D25" s="169">
        <f>SUM(E25:H25)</f>
        <v>0</v>
      </c>
      <c r="E25" s="199"/>
      <c r="F25" s="70"/>
      <c r="G25" s="70"/>
      <c r="H25" s="182"/>
      <c r="I25" s="169">
        <f>SUM(J25:M25)</f>
        <v>0</v>
      </c>
      <c r="J25" s="199"/>
      <c r="K25" s="70"/>
      <c r="L25" s="70"/>
      <c r="M25" s="183"/>
      <c r="N25" s="29">
        <f>SUM(O25:R25)</f>
        <v>0</v>
      </c>
      <c r="O25" s="43"/>
      <c r="P25" s="28"/>
      <c r="Q25" s="28"/>
      <c r="R25" s="27"/>
      <c r="S25" s="29">
        <f>SUM(T25:W25)</f>
        <v>0</v>
      </c>
      <c r="T25" s="43"/>
      <c r="U25" s="28"/>
      <c r="V25" s="28"/>
      <c r="W25" s="27"/>
      <c r="X25" s="173"/>
      <c r="Y25" s="174"/>
      <c r="Z25" s="175"/>
      <c r="AA25" s="29">
        <f>SUM(AB25:AE25)</f>
        <v>0</v>
      </c>
      <c r="AB25" s="43"/>
      <c r="AC25" s="28"/>
      <c r="AD25" s="28"/>
      <c r="AE25" s="27"/>
      <c r="AG25" s="177"/>
      <c r="AH25" s="177"/>
      <c r="AI25" s="177"/>
      <c r="AJ25" s="177"/>
      <c r="AK25" s="177"/>
    </row>
    <row r="26" spans="1:37" s="176" customFormat="1" ht="15.75">
      <c r="A26" s="166" t="s">
        <v>19</v>
      </c>
      <c r="B26" s="167" t="s">
        <v>88</v>
      </c>
      <c r="C26" s="168" t="s">
        <v>80</v>
      </c>
      <c r="D26" s="169">
        <f>SUM(E26:H26)</f>
        <v>0</v>
      </c>
      <c r="E26" s="70"/>
      <c r="F26" s="70"/>
      <c r="G26" s="70"/>
      <c r="H26" s="182"/>
      <c r="I26" s="169">
        <f>SUM(J26:M26)</f>
        <v>0</v>
      </c>
      <c r="J26" s="70"/>
      <c r="K26" s="70"/>
      <c r="L26" s="70"/>
      <c r="M26" s="183"/>
      <c r="N26" s="29">
        <f>SUM(O26:R26)</f>
        <v>0</v>
      </c>
      <c r="O26" s="28"/>
      <c r="P26" s="28"/>
      <c r="Q26" s="28"/>
      <c r="R26" s="27"/>
      <c r="S26" s="29">
        <f>SUM(T26:W26)</f>
        <v>0</v>
      </c>
      <c r="T26" s="28"/>
      <c r="U26" s="28"/>
      <c r="V26" s="28"/>
      <c r="W26" s="27"/>
      <c r="X26" s="173"/>
      <c r="Y26" s="174"/>
      <c r="Z26" s="175"/>
      <c r="AA26" s="29">
        <f>SUM(AB26:AE26)</f>
        <v>0</v>
      </c>
      <c r="AB26" s="28"/>
      <c r="AC26" s="28"/>
      <c r="AD26" s="28"/>
      <c r="AE26" s="27"/>
      <c r="AG26" s="177"/>
      <c r="AH26" s="177"/>
      <c r="AI26" s="177"/>
      <c r="AJ26" s="177"/>
      <c r="AK26" s="177"/>
    </row>
    <row r="27" spans="1:37" s="176" customFormat="1" ht="15.75">
      <c r="A27" s="166" t="s">
        <v>16</v>
      </c>
      <c r="B27" s="167" t="s">
        <v>89</v>
      </c>
      <c r="C27" s="168" t="s">
        <v>80</v>
      </c>
      <c r="D27" s="169">
        <f>SUM(E27:H27)</f>
        <v>160.03899999999999</v>
      </c>
      <c r="E27" s="70"/>
      <c r="F27" s="70"/>
      <c r="G27" s="70">
        <v>160.03899999999999</v>
      </c>
      <c r="H27" s="182"/>
      <c r="I27" s="169">
        <f>SUM(J27:M27)</f>
        <v>0</v>
      </c>
      <c r="J27" s="70"/>
      <c r="K27" s="70"/>
      <c r="L27" s="70"/>
      <c r="M27" s="183"/>
      <c r="N27" s="29">
        <f>SUM(O27:R27)</f>
        <v>0</v>
      </c>
      <c r="O27" s="28"/>
      <c r="P27" s="28"/>
      <c r="Q27" s="28"/>
      <c r="R27" s="27"/>
      <c r="S27" s="29">
        <f>SUM(T27:W27)</f>
        <v>0</v>
      </c>
      <c r="T27" s="28"/>
      <c r="U27" s="28"/>
      <c r="V27" s="28"/>
      <c r="W27" s="27"/>
      <c r="X27" s="173"/>
      <c r="Y27" s="174"/>
      <c r="Z27" s="175"/>
      <c r="AA27" s="29">
        <f>SUM(AB27:AE27)</f>
        <v>0</v>
      </c>
      <c r="AB27" s="28"/>
      <c r="AC27" s="28"/>
      <c r="AD27" s="28"/>
      <c r="AE27" s="27"/>
      <c r="AG27" s="177"/>
      <c r="AH27" s="177"/>
      <c r="AI27" s="177"/>
      <c r="AJ27" s="177"/>
      <c r="AK27" s="177"/>
    </row>
    <row r="28" spans="1:37" s="176" customFormat="1" ht="15.75">
      <c r="A28" s="166" t="s">
        <v>13</v>
      </c>
      <c r="B28" s="167" t="s">
        <v>12</v>
      </c>
      <c r="C28" s="168" t="s">
        <v>80</v>
      </c>
      <c r="D28" s="169">
        <f>SUM(E28:H28)</f>
        <v>0</v>
      </c>
      <c r="E28" s="70"/>
      <c r="F28" s="70"/>
      <c r="G28" s="70"/>
      <c r="H28" s="182"/>
      <c r="I28" s="169">
        <f>SUM(J28:M28)</f>
        <v>0</v>
      </c>
      <c r="J28" s="70"/>
      <c r="K28" s="70"/>
      <c r="L28" s="70"/>
      <c r="M28" s="183"/>
      <c r="N28" s="29">
        <f>SUM(O28:R28)</f>
        <v>0</v>
      </c>
      <c r="O28" s="28"/>
      <c r="P28" s="28"/>
      <c r="Q28" s="28"/>
      <c r="R28" s="27"/>
      <c r="S28" s="29">
        <f>SUM(T28:W28)</f>
        <v>0</v>
      </c>
      <c r="T28" s="28"/>
      <c r="U28" s="28"/>
      <c r="V28" s="28"/>
      <c r="W28" s="27"/>
      <c r="X28" s="173"/>
      <c r="Y28" s="174"/>
      <c r="Z28" s="175"/>
      <c r="AA28" s="29">
        <f>SUM(AB28:AE28)</f>
        <v>0</v>
      </c>
      <c r="AB28" s="28"/>
      <c r="AC28" s="28"/>
      <c r="AD28" s="28"/>
      <c r="AE28" s="27"/>
      <c r="AG28" s="177"/>
      <c r="AH28" s="177"/>
      <c r="AI28" s="177"/>
      <c r="AJ28" s="177"/>
      <c r="AK28" s="177"/>
    </row>
    <row r="29" spans="1:37" s="176" customFormat="1" ht="16.5" thickBot="1">
      <c r="A29" s="166" t="s">
        <v>10</v>
      </c>
      <c r="B29" s="167" t="s">
        <v>9</v>
      </c>
      <c r="C29" s="168" t="s">
        <v>80</v>
      </c>
      <c r="D29" s="200"/>
      <c r="E29" s="201">
        <f>E21-E22-E26-E27-E28-F12-G12-H12</f>
        <v>0</v>
      </c>
      <c r="F29" s="202">
        <f>F21-F22-F24-F26-F27-F28-G13-H13</f>
        <v>0</v>
      </c>
      <c r="G29" s="202">
        <f>G21-G22-G24-G26-G27-G28-H14</f>
        <v>-1.6870967740032938E-2</v>
      </c>
      <c r="H29" s="203">
        <f>H21-H22-H24-H26-H27-H28</f>
        <v>6.7606451575557003E-3</v>
      </c>
      <c r="I29" s="200"/>
      <c r="J29" s="201">
        <f>J21-J22-J26-J27-J28-K12-L12-M12</f>
        <v>0</v>
      </c>
      <c r="K29" s="201">
        <f>K21-K22-K24-K26-K27-K28-L13-M13</f>
        <v>0</v>
      </c>
      <c r="L29" s="201">
        <f>L21-L22-L24-L26-L27-L28-M14</f>
        <v>0</v>
      </c>
      <c r="M29" s="204">
        <f>M21-M22-M24-M26-M27-M28</f>
        <v>1.8189894035458565E-12</v>
      </c>
      <c r="N29" s="16"/>
      <c r="O29" s="15">
        <f>O21-O22-O26-O27-O28-P12-Q12-R12</f>
        <v>-4.0000000000040004E-4</v>
      </c>
      <c r="P29" s="15">
        <f>P21-P22-P24-P26-P27-P28-Q13-R13</f>
        <v>2.9999999999974492E-4</v>
      </c>
      <c r="Q29" s="15">
        <f>Q21-Q22-Q24-Q26-Q27-Q28-R14</f>
        <v>-3.9999999999995595E-4</v>
      </c>
      <c r="R29" s="14">
        <f>R21-R22-R24-R26-R27-R28</f>
        <v>-1.9999999999997797E-4</v>
      </c>
      <c r="S29" s="16"/>
      <c r="T29" s="15">
        <f>T21-T22-T26-T27-T28-U12-V12-W12</f>
        <v>0</v>
      </c>
      <c r="U29" s="15">
        <f>U21-U22-U24-U26-U27-U28-V13-W13</f>
        <v>0</v>
      </c>
      <c r="V29" s="15">
        <f>V21-V22-V24-V26-V27-V28-W14</f>
        <v>0</v>
      </c>
      <c r="W29" s="14">
        <f>W21-W22-W24-W26-W27-W28</f>
        <v>0</v>
      </c>
      <c r="X29" s="173"/>
      <c r="Y29" s="174"/>
      <c r="Z29" s="175"/>
      <c r="AA29" s="16"/>
      <c r="AB29" s="15">
        <f>AB21-AB22-AB26-AB27-AB28-AC12-AD12-AE12</f>
        <v>0</v>
      </c>
      <c r="AC29" s="15">
        <f>AC21-AC22-AC24-AC26-AC27-AC28-AD13-AE13</f>
        <v>0</v>
      </c>
      <c r="AD29" s="15">
        <f>AD21-AD22-AD24-AD26-AD27-AD28-AE14</f>
        <v>-1.4210854715202004E-14</v>
      </c>
      <c r="AE29" s="14">
        <f>AE21-AE22-AE24-AE26-AE27-AE28</f>
        <v>0</v>
      </c>
      <c r="AG29" s="177"/>
      <c r="AH29" s="177"/>
      <c r="AI29" s="177"/>
      <c r="AJ29" s="177"/>
      <c r="AK29" s="177"/>
    </row>
    <row r="30" spans="1:37">
      <c r="AG30" s="139"/>
      <c r="AH30" s="139"/>
      <c r="AI30" s="139"/>
      <c r="AJ30" s="139"/>
      <c r="AK30" s="139"/>
    </row>
    <row r="31" spans="1:37">
      <c r="AG31" s="139"/>
      <c r="AH31" s="139"/>
      <c r="AI31" s="139"/>
      <c r="AJ31" s="139"/>
      <c r="AK31" s="139"/>
    </row>
    <row r="32" spans="1:37">
      <c r="AG32" s="139"/>
      <c r="AH32" s="139"/>
      <c r="AI32" s="139"/>
      <c r="AJ32" s="139"/>
      <c r="AK32" s="139"/>
    </row>
    <row r="33" spans="1:41">
      <c r="AG33" s="139"/>
      <c r="AH33" s="139"/>
      <c r="AI33" s="139"/>
      <c r="AJ33" s="139"/>
      <c r="AK33" s="139"/>
    </row>
    <row r="34" spans="1:41" s="206" customFormat="1" ht="15.75">
      <c r="A34" s="205"/>
      <c r="B34" s="206" t="s">
        <v>90</v>
      </c>
      <c r="H34" s="207"/>
      <c r="M34" s="207"/>
      <c r="N34" s="208"/>
      <c r="O34" s="208"/>
      <c r="P34" s="208"/>
      <c r="Q34" s="208"/>
      <c r="R34" s="209"/>
      <c r="S34" s="208"/>
      <c r="T34" s="208"/>
      <c r="U34" s="208"/>
      <c r="V34" s="208"/>
      <c r="W34" s="209"/>
      <c r="X34" s="208"/>
      <c r="Y34" s="208"/>
      <c r="Z34" s="208"/>
      <c r="AA34" s="208"/>
      <c r="AB34" s="208"/>
      <c r="AC34" s="208"/>
      <c r="AD34" s="208"/>
      <c r="AE34" s="209"/>
      <c r="AG34" s="208"/>
      <c r="AH34" s="208"/>
      <c r="AI34" s="208"/>
      <c r="AJ34" s="208"/>
      <c r="AK34" s="208"/>
    </row>
    <row r="35" spans="1:41" ht="25.5" customHeight="1">
      <c r="G35" s="210"/>
      <c r="H35" s="210"/>
      <c r="I35" s="210"/>
      <c r="N35" s="216" t="s">
        <v>91</v>
      </c>
      <c r="S35" s="216" t="s">
        <v>92</v>
      </c>
      <c r="AG35" s="139"/>
      <c r="AH35" s="139"/>
      <c r="AI35" s="139"/>
      <c r="AJ35" s="139"/>
      <c r="AK35" s="139"/>
    </row>
    <row r="36" spans="1:41" ht="18.75">
      <c r="C36" s="3"/>
      <c r="D36" s="4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</row>
    <row r="37" spans="1:41" ht="25.5">
      <c r="C37" s="3"/>
      <c r="D37" s="4" t="s">
        <v>0</v>
      </c>
      <c r="E37" s="4"/>
      <c r="F37" s="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12.75">
      <c r="C38" s="3"/>
      <c r="D38" s="4"/>
      <c r="E38" s="4"/>
      <c r="F38" s="4"/>
      <c r="G38" s="3"/>
      <c r="H38" s="3"/>
      <c r="I38" s="3"/>
      <c r="J38" s="3"/>
      <c r="K38" s="3"/>
      <c r="L38" s="3"/>
      <c r="M38" s="3"/>
      <c r="N38" s="4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82.9" customHeight="1">
      <c r="G39" s="210"/>
      <c r="H39" s="210"/>
      <c r="I39" s="210"/>
      <c r="AG39" s="139"/>
      <c r="AH39" s="139"/>
      <c r="AI39" s="139"/>
      <c r="AJ39" s="139"/>
      <c r="AK39" s="139"/>
    </row>
    <row r="40" spans="1:41" hidden="1">
      <c r="G40" s="210"/>
      <c r="H40" s="210"/>
      <c r="I40" s="210"/>
      <c r="AG40" s="139"/>
      <c r="AH40" s="139"/>
      <c r="AI40" s="139"/>
      <c r="AJ40" s="139"/>
      <c r="AK40" s="139"/>
    </row>
    <row r="41" spans="1:41" hidden="1">
      <c r="G41" s="210"/>
      <c r="H41" s="210"/>
      <c r="I41" s="210"/>
      <c r="S41" s="139">
        <v>16.332000000000001</v>
      </c>
      <c r="T41" s="139">
        <v>616.6176999999999</v>
      </c>
      <c r="U41" s="139">
        <v>18.516999999999999</v>
      </c>
      <c r="V41" s="139">
        <f>SUM(S41:U41)</f>
        <v>651.46669999999995</v>
      </c>
      <c r="W41" s="211"/>
      <c r="X41" s="211"/>
      <c r="Y41" s="211"/>
      <c r="AD41" s="139">
        <v>1000</v>
      </c>
      <c r="AG41" s="139"/>
      <c r="AH41" s="139"/>
      <c r="AI41" s="139"/>
      <c r="AJ41" s="139"/>
      <c r="AK41" s="139"/>
    </row>
    <row r="42" spans="1:41" hidden="1">
      <c r="G42" s="212"/>
      <c r="H42" s="212"/>
      <c r="I42" s="212"/>
      <c r="AG42" s="139"/>
      <c r="AH42" s="139"/>
      <c r="AI42" s="139"/>
      <c r="AJ42" s="139"/>
      <c r="AK42" s="139"/>
    </row>
    <row r="43" spans="1:41" hidden="1">
      <c r="B43" s="139"/>
      <c r="C43" s="139"/>
      <c r="D43" s="139"/>
      <c r="E43" s="139"/>
      <c r="F43" s="139"/>
      <c r="G43" s="211"/>
      <c r="H43" s="211"/>
      <c r="I43" s="211"/>
      <c r="J43" s="139"/>
      <c r="K43" s="139"/>
      <c r="L43" s="139"/>
      <c r="M43" s="139"/>
      <c r="AG43" s="139"/>
      <c r="AH43" s="139"/>
      <c r="AI43" s="139"/>
      <c r="AJ43" s="139"/>
      <c r="AK43" s="139"/>
    </row>
    <row r="44" spans="1:41" hidden="1">
      <c r="B44" s="139"/>
      <c r="C44" s="139"/>
      <c r="D44" s="139"/>
      <c r="E44" s="139"/>
      <c r="F44" s="139"/>
      <c r="G44" s="211"/>
      <c r="H44" s="211"/>
      <c r="I44" s="211"/>
      <c r="J44" s="139"/>
      <c r="K44" s="139"/>
      <c r="L44" s="139"/>
      <c r="M44" s="139"/>
      <c r="AG44" s="139"/>
      <c r="AH44" s="139"/>
      <c r="AI44" s="139"/>
      <c r="AJ44" s="139"/>
      <c r="AK44" s="139"/>
    </row>
    <row r="45" spans="1:41" hidden="1">
      <c r="B45" s="139"/>
      <c r="C45" s="139"/>
      <c r="D45" s="139"/>
      <c r="E45" s="139"/>
      <c r="F45" s="139"/>
      <c r="G45" s="211"/>
      <c r="H45" s="211"/>
      <c r="I45" s="211"/>
      <c r="J45" s="139"/>
      <c r="K45" s="139"/>
      <c r="L45" s="139"/>
      <c r="M45" s="139"/>
      <c r="P45" s="139">
        <v>639.69599999999991</v>
      </c>
      <c r="T45" s="139">
        <v>1.08</v>
      </c>
      <c r="V45" s="139">
        <f>T45-Q46-Q47</f>
        <v>1.0454289999999999</v>
      </c>
      <c r="AG45" s="139"/>
      <c r="AH45" s="139"/>
      <c r="AI45" s="139"/>
      <c r="AJ45" s="139"/>
      <c r="AK45" s="139"/>
    </row>
    <row r="46" spans="1:41" hidden="1">
      <c r="B46" s="139"/>
      <c r="C46" s="139"/>
      <c r="D46" s="139"/>
      <c r="E46" s="139"/>
      <c r="F46" s="139"/>
      <c r="G46" s="211"/>
      <c r="H46" s="211"/>
      <c r="I46" s="211"/>
      <c r="J46" s="139"/>
      <c r="K46" s="139"/>
      <c r="L46" s="139"/>
      <c r="M46" s="139"/>
      <c r="P46" s="139">
        <v>14.016000000000002</v>
      </c>
      <c r="Q46" s="213">
        <f>P46/1000</f>
        <v>1.4016000000000002E-2</v>
      </c>
      <c r="AG46" s="139"/>
      <c r="AH46" s="139"/>
      <c r="AI46" s="139"/>
      <c r="AJ46" s="139"/>
      <c r="AK46" s="139"/>
    </row>
    <row r="47" spans="1:41" hidden="1"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P47" s="139">
        <v>20.555000000000003</v>
      </c>
      <c r="Q47" s="213">
        <f>P47/1000</f>
        <v>2.0555000000000004E-2</v>
      </c>
      <c r="AG47" s="139"/>
      <c r="AH47" s="139"/>
      <c r="AI47" s="139"/>
      <c r="AJ47" s="139"/>
      <c r="AK47" s="139"/>
    </row>
    <row r="48" spans="1:41" hidden="1"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P48" s="139">
        <v>605.125</v>
      </c>
      <c r="AG48" s="139"/>
      <c r="AH48" s="139"/>
      <c r="AI48" s="139"/>
      <c r="AJ48" s="139"/>
      <c r="AK48" s="139"/>
    </row>
    <row r="49" spans="2:13" hidden="1"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</row>
    <row r="50" spans="2:13" hidden="1"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</row>
    <row r="51" spans="2:13"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</row>
    <row r="52" spans="2:13"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</row>
  </sheetData>
  <protectedRanges>
    <protectedRange sqref="T24:W28 T11:W17 T22:W22 T20:W20 E24:H28 E11:H17 E22:H22 E20:H20 J24:M28 J11:M17 J22:M22 J20:M20 O24:R26 O11:R13 O22:Q22 O20:R20 AB24:AE26 AB11:AE11 AB22:AD22 AB20:AE20 O17 R17 O15:R16 O14:Q14 O28:R28 O27:P27 R27 AB28:AE28 AB27:AC27 AE27 AB13:AE13 AC12:AE12 AB15:AE17 AC14 AE14" name="Диапазон1_1"/>
  </protectedRanges>
  <mergeCells count="12">
    <mergeCell ref="S6:W6"/>
    <mergeCell ref="AA6:AE6"/>
    <mergeCell ref="E36:AO36"/>
    <mergeCell ref="A3:C3"/>
    <mergeCell ref="J5:M5"/>
    <mergeCell ref="O5:R5"/>
    <mergeCell ref="A6:A7"/>
    <mergeCell ref="B6:B7"/>
    <mergeCell ref="C6:C7"/>
    <mergeCell ref="D6:H6"/>
    <mergeCell ref="I6:M6"/>
    <mergeCell ref="N6:R6"/>
  </mergeCells>
  <pageMargins left="0.51181102362204722" right="0" top="1.3779527559055118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 3</vt:lpstr>
      <vt:lpstr>Прил. 2</vt:lpstr>
      <vt:lpstr>'Прил.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Экономист</cp:lastModifiedBy>
  <cp:lastPrinted>2017-11-22T12:23:33Z</cp:lastPrinted>
  <dcterms:created xsi:type="dcterms:W3CDTF">2016-03-30T07:43:14Z</dcterms:created>
  <dcterms:modified xsi:type="dcterms:W3CDTF">2017-11-22T12:28:22Z</dcterms:modified>
</cp:coreProperties>
</file>